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codeName="{1BF75E64-36B4-4512-B9E4-3ED0869CA821}"/>
  <workbookPr showInkAnnotation="0" codeName="ThisWorkbook"/>
  <mc:AlternateContent xmlns:mc="http://schemas.openxmlformats.org/markup-compatibility/2006">
    <mc:Choice Requires="x15">
      <x15ac:absPath xmlns:x15ac="http://schemas.microsoft.com/office/spreadsheetml/2010/11/ac" url="Z:\Clients\T\Tarrif Cine &amp; Finance Ltd\CORP\2022-2023\BSE 2023-24\Quarterly Compliances\MARCH 24\REG 31 SHP\"/>
    </mc:Choice>
  </mc:AlternateContent>
  <xr:revisionPtr revIDLastSave="0" documentId="13_ncr:1_{3A29277C-7A33-4140-8BA9-98871BC9FEF2}" xr6:coauthVersionLast="47" xr6:coauthVersionMax="47" xr10:uidLastSave="{00000000-0000-0000-0000-000000000000}"/>
  <bookViews>
    <workbookView xWindow="-110" yWindow="-110" windowWidth="19420" windowHeight="10420" tabRatio="907"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5" i="34" l="1"/>
  <c r="U15" i="34"/>
  <c r="O15" i="34"/>
  <c r="Q15" i="34" s="1"/>
  <c r="M15" i="34"/>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71" l="1"/>
  <c r="R15" i="34"/>
  <c r="P15" i="28"/>
  <c r="P18" i="28"/>
  <c r="P16" i="28"/>
  <c r="P17" i="28"/>
  <c r="R15" i="5"/>
  <c r="R17" i="5"/>
  <c r="Q17" i="1" s="1"/>
  <c r="P23" i="2"/>
  <c r="P24" i="2"/>
  <c r="P21" i="2"/>
  <c r="P22" i="2"/>
  <c r="P17" i="2"/>
  <c r="P18" i="2"/>
  <c r="P19" i="2"/>
  <c r="P20"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5" i="34" l="1"/>
  <c r="N15" i="34"/>
  <c r="T15" i="71"/>
  <c r="L15" i="71"/>
  <c r="T16" i="28"/>
  <c r="T17" i="28"/>
  <c r="L15" i="28"/>
  <c r="L17" i="28"/>
  <c r="L18" i="28"/>
  <c r="L16" i="28"/>
  <c r="T18" i="28"/>
  <c r="T15" i="28"/>
  <c r="N15" i="5"/>
  <c r="V15" i="5"/>
  <c r="M17" i="1"/>
  <c r="U17" i="1"/>
  <c r="V17" i="5"/>
  <c r="N17" i="5"/>
  <c r="T24" i="2"/>
  <c r="L24" i="2"/>
  <c r="T23" i="2"/>
  <c r="L23" i="2"/>
  <c r="L22" i="2"/>
  <c r="T22" i="2"/>
  <c r="T21" i="2"/>
  <c r="L21" i="2"/>
  <c r="L20" i="2"/>
  <c r="L18" i="2"/>
  <c r="T18" i="2"/>
  <c r="L17" i="2"/>
  <c r="T20" i="2"/>
  <c r="L19" i="2"/>
  <c r="T19" i="2"/>
  <c r="T17" i="2"/>
  <c r="L16" i="2"/>
  <c r="T16" i="2"/>
  <c r="L15" i="2"/>
  <c r="T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D13" i="5" l="1"/>
  <c r="AF15" i="5"/>
  <c r="AG13" i="5" s="1"/>
  <c r="H17" i="1" s="1"/>
  <c r="AC23" i="2"/>
  <c r="AC24" i="2"/>
  <c r="AC22" i="2"/>
  <c r="AC17" i="2"/>
  <c r="AC21" i="2"/>
  <c r="AC19" i="2"/>
  <c r="AC18" i="2"/>
  <c r="AC20" i="2"/>
  <c r="AC16" i="2"/>
  <c r="AC15"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<sst xmlns="http://schemas.openxmlformats.org/spreadsheetml/2006/main" count="4579" uniqueCount="901">
  <si>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</si>
  <si>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</si>
  <si>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</si>
  <si>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</si>
  <si>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</si>
  <si>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</si>
  <si>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</si>
  <si>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</si>
  <si>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</si>
  <si>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</si>
  <si>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</si>
  <si>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</si>
  <si>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</si>
  <si>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</si>
  <si>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</si>
  <si>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</si>
  <si>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</si>
  <si>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</si>
  <si>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</si>
  <si>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</si>
  <si>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</si>
  <si>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</si>
  <si>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</si>
  <si>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</si>
  <si>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</si>
  <si>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</si>
  <si>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</si>
  <si>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</si>
  <si>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</si>
  <si>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</si>
  <si>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</si>
  <si>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</si>
  <si>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</si>
  <si>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</si>
  <si>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</si>
  <si>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</si>
  <si>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</si>
  <si>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</si>
  <si>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</si>
  <si>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</si>
  <si>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</si>
  <si>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</si>
  <si>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</si>
  <si>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</si>
  <si>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</si>
  <si>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</si>
  <si>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</si>
  <si>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</si>
  <si>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</si>
  <si>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</si>
  <si>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</si>
  <si>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</si>
  <si>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</si>
  <si>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</si>
  <si>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</si>
  <si>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</si>
  <si>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</si>
  <si>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</si>
  <si>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</si>
  <si>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</si>
  <si>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</si>
  <si>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</si>
  <si>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</si>
  <si>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</si>
  <si>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</si>
  <si>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</si>
  <si>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</si>
  <si>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</si>
  <si>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</si>
  <si>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</si>
  <si>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</si>
  <si>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</si>
  <si>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</si>
  <si>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</si>
  <si>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</si>
  <si>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</si>
  <si>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</si>
  <si>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</si>
  <si>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</si>
  <si>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</si>
  <si>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</si>
  <si>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</si>
  <si>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</si>
  <si>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</si>
  <si>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</si>
  <si>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</si>
  <si>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</si>
  <si>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</si>
  <si>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</si>
  <si>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</si>
  <si>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</si>
  <si>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</si>
  <si>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</si>
  <si>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</si>
  <si>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</si>
  <si>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</si>
  <si>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</si>
  <si>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</si>
  <si>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</si>
  <si>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</si>
  <si>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</si>
  <si>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</si>
  <si>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</si>
  <si>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</si>
  <si>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</si>
  <si>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</si>
  <si>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</si>
  <si>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</si>
  <si>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</si>
  <si>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</si>
  <si>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</si>
  <si>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</si>
  <si>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</si>
  <si>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</si>
  <si>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</si>
  <si>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</si>
  <si>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</si>
  <si>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</si>
  <si>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</si>
  <si>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</si>
  <si>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</si>
  <si>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</si>
  <si>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</si>
  <si>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</si>
  <si>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</si>
  <si>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</si>
  <si>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</si>
  <si>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</si>
  <si>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</si>
  <si>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</si>
  <si>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</si>
  <si>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</si>
  <si>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</si>
  <si>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</si>
  <si>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</si>
  <si>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</si>
  <si>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</si>
  <si>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</si>
  <si>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</si>
  <si>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</si>
  <si>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</si>
  <si>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</si>
  <si>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</si>
  <si>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</si>
  <si>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</si>
  <si>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</si>
  <si>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</si>
  <si>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</si>
  <si>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</si>
  <si>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</si>
  <si>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</si>
  <si>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</si>
  <si>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</si>
  <si>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</si>
  <si>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</si>
  <si>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</si>
  <si>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</si>
  <si>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</si>
  <si>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</si>
  <si>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</si>
  <si>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</si>
  <si>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</si>
  <si>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</si>
  <si>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</si>
  <si>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</si>
  <si>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</si>
  <si>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</si>
  <si>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</si>
  <si>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</si>
  <si>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</si>
  <si>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</si>
  <si>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</si>
  <si>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</si>
  <si>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</si>
  <si>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</si>
  <si>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</si>
  <si>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</si>
  <si>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</si>
  <si>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</si>
  <si>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</si>
  <si>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</si>
  <si>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</si>
  <si>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</si>
  <si>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</si>
  <si>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</si>
  <si>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</si>
  <si>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</si>
  <si>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</si>
  <si>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</si>
  <si>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</si>
  <si>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</si>
  <si>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</si>
  <si>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</si>
  <si>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</si>
  <si>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</si>
  <si>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</si>
  <si>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</si>
  <si>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</si>
  <si>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</si>
  <si>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</si>
  <si>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</si>
  <si>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</si>
  <si>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</si>
  <si>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</si>
  <si>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</si>
  <si>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</si>
  <si>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</si>
  <si>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</si>
  <si>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</si>
  <si>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</si>
  <si>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</si>
  <si>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</si>
  <si>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</si>
  <si>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</si>
  <si>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</si>
  <si>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</si>
  <si>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</si>
  <si>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</si>
  <si>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</si>
  <si>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</si>
  <si>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</si>
  <si>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</si>
  <si>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</si>
  <si>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</si>
  <si>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</si>
  <si>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</si>
  <si>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</si>
  <si>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</si>
  <si>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</si>
  <si>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</si>
  <si>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</si>
  <si>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</si>
  <si>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</si>
  <si>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</si>
  <si>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</si>
  <si>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</si>
  <si>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</si>
  <si>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</si>
  <si>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</si>
  <si>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</si>
  <si>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</si>
  <si>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</si>
  <si>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</si>
  <si>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</si>
  <si>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</si>
  <si>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</si>
  <si>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</si>
  <si>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</si>
  <si>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</si>
  <si>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</si>
  <si>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</si>
  <si>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</si>
  <si>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</si>
  <si>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</si>
  <si>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</si>
  <si>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</si>
  <si>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</si>
  <si>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</si>
  <si>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</si>
  <si>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</si>
  <si>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</si>
  <si>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</si>
  <si>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</si>
  <si>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</si>
  <si>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</si>
  <si>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</si>
  <si>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</si>
  <si>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</si>
  <si>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</si>
  <si>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</si>
  <si>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</si>
  <si>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</si>
  <si>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</si>
  <si>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</si>
  <si>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</si>
  <si>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</si>
  <si>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</si>
  <si>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</si>
  <si>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</si>
  <si>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</si>
  <si>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</si>
  <si>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</si>
  <si>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</si>
  <si>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</si>
  <si>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</si>
  <si>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</si>
  <si>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</si>
  <si>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</si>
  <si>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</si>
  <si>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</si>
  <si>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</si>
  <si>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</si>
  <si>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</si>
  <si>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</si>
  <si>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</si>
  <si>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</si>
  <si>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</si>
  <si>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</si>
  <si>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</si>
  <si>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</si>
  <si>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</si>
  <si>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</si>
  <si>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</si>
  <si>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</si>
  <si>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</si>
  <si>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</si>
  <si>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</si>
  <si>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</si>
  <si>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</si>
  <si>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</si>
  <si>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</si>
  <si>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</si>
  <si>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</si>
  <si>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</si>
  <si>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</si>
  <si>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</si>
  <si>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</si>
  <si>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</si>
  <si>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</si>
  <si>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</si>
  <si>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</si>
  <si>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</si>
  <si>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</si>
  <si>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</si>
  <si>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</si>
  <si>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</si>
  <si>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</si>
  <si>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</si>
  <si>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</si>
  <si>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</si>
  <si>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</si>
  <si>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</si>
  <si>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</si>
  <si>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</si>
  <si>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</si>
  <si>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</si>
  <si>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</si>
  <si>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</si>
  <si>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</si>
  <si>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</si>
  <si>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</si>
  <si>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</si>
  <si>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</si>
  <si>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</si>
  <si>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</si>
  <si>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</si>
  <si>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</si>
  <si>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</si>
  <si>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</si>
  <si>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</si>
  <si>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</si>
  <si>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</si>
  <si>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</si>
  <si>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</si>
  <si>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</si>
  <si>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</si>
  <si>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</si>
  <si>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</si>
  <si>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</si>
  <si>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</si>
  <si>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</si>
  <si>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</si>
  <si>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</si>
  <si>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</si>
  <si>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</si>
  <si>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</si>
  <si>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</si>
  <si>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</si>
  <si>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</si>
  <si>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</si>
  <si>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</si>
  <si>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</si>
  <si>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</si>
  <si>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</si>
  <si>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</si>
  <si>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</si>
  <si>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</si>
  <si>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</si>
  <si>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</si>
  <si>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</si>
  <si>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</si>
  <si>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</si>
  <si>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</si>
  <si>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</si>
  <si>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</si>
  <si>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</si>
  <si>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</si>
  <si>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</si>
  <si>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</si>
  <si>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</si>
  <si>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</si>
  <si>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</si>
  <si>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</si>
  <si>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</si>
  <si>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</si>
  <si>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</si>
  <si>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</si>
  <si>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</si>
  <si>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</si>
  <si>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</si>
  <si>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</si>
  <si>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</si>
  <si>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</si>
  <si>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</si>
  <si>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</si>
  <si>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</si>
  <si>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</si>
  <si>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</si>
  <si>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</si>
  <si>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</si>
  <si>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</si>
  <si>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</si>
  <si>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</si>
  <si>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</si>
  <si>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</si>
  <si>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</si>
  <si>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</si>
  <si>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</si>
  <si>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</si>
  <si>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</si>
  <si>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</si>
  <si>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</si>
  <si>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</si>
  <si>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</si>
  <si>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</si>
  <si>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</si>
  <si>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</si>
  <si>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</si>
  <si>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</si>
  <si>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</si>
  <si>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</si>
  <si>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</si>
  <si>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</si>
  <si>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</si>
  <si>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</si>
  <si>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</si>
  <si>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</si>
  <si>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</si>
  <si>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</si>
  <si>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</si>
  <si>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</si>
  <si>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</si>
  <si>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</si>
  <si>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</si>
  <si>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</si>
  <si>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</si>
  <si>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</si>
  <si>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</si>
  <si>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</si>
  <si>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</si>
  <si>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</si>
  <si>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</si>
  <si>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</si>
  <si>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</si>
  <si>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</si>
  <si>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</si>
  <si>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</si>
  <si>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</si>
  <si>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</si>
  <si>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</si>
  <si>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</si>
  <si>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</si>
  <si>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</si>
  <si>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</si>
  <si>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</si>
  <si>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</si>
  <si>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</si>
  <si>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</si>
  <si>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</si>
  <si>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</si>
  <si>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</si>
  <si>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</si>
  <si>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</si>
  <si>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</si>
  <si>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</si>
  <si>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</si>
  <si>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</si>
  <si>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</si>
  <si>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</si>
  <si>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</si>
  <si>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</si>
  <si>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</si>
  <si>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</si>
  <si>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</si>
  <si>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</si>
  <si>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</si>
  <si>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</si>
  <si>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</si>
  <si>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</si>
  <si>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</si>
  <si>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</si>
  <si>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</si>
  <si>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</si>
  <si>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</si>
  <si>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</si>
  <si>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</si>
  <si>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</si>
  <si>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</si>
  <si>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</si>
  <si>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</si>
  <si>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</si>
  <si>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</si>
  <si>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</si>
  <si>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</si>
  <si>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</si>
  <si>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</si>
  <si>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</si>
  <si>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</si>
  <si>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</si>
  <si>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</si>
  <si>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</si>
  <si>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</si>
  <si>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</si>
  <si>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</si>
  <si>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</si>
  <si>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</si>
  <si>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</si>
  <si>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</si>
  <si>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</si>
  <si>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</si>
  <si>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</si>
  <si>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</si>
  <si>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</si>
  <si>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</si>
  <si>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</si>
  <si>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</si>
  <si>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</si>
  <si>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</si>
  <si>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</si>
  <si>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</si>
  <si>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</si>
  <si>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</si>
  <si>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</si>
  <si>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</si>
  <si>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</si>
  <si>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</si>
  <si>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</si>
  <si>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</si>
  <si>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</si>
  <si>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</si>
  <si>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</si>
  <si>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</si>
  <si>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</si>
  <si>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</si>
  <si>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</si>
  <si>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</si>
  <si>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</si>
  <si>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</si>
  <si>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</si>
  <si>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</si>
  <si>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</si>
  <si>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</si>
  <si>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</si>
  <si>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</si>
  <si>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</si>
  <si>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</si>
  <si>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</si>
  <si>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</si>
  <si>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</si>
  <si>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</si>
  <si>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</si>
  <si>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</si>
  <si>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</si>
  <si>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</si>
  <si>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</si>
  <si>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</si>
  <si>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</si>
  <si>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</si>
  <si>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</si>
  <si>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</si>
  <si>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</si>
  <si>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</si>
  <si>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</si>
  <si>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</si>
  <si>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</si>
  <si>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</si>
  <si>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</si>
  <si>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</si>
  <si>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</si>
  <si>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</si>
  <si>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</si>
  <si>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</si>
  <si>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</si>
  <si>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</si>
  <si>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</si>
  <si>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</si>
  <si>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</si>
  <si>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</si>
  <si>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</si>
  <si>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</si>
  <si>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</si>
  <si>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</si>
  <si>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</si>
  <si>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</si>
  <si>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</si>
  <si>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</si>
  <si>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</si>
  <si>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</si>
  <si>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</si>
  <si>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</si>
  <si>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</si>
  <si>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</si>
  <si>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</si>
  <si>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</si>
  <si>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</si>
  <si>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</si>
  <si>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</si>
  <si>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</si>
  <si>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</si>
  <si>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</si>
  <si>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</si>
  <si>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</si>
  <si>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</si>
  <si>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</si>
  <si>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</si>
  <si>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</si>
  <si>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</si>
  <si>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</si>
  <si>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</si>
  <si>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</si>
  <si>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</si>
  <si>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</si>
  <si>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</si>
  <si>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</si>
  <si>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</si>
  <si>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</si>
  <si>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</si>
  <si>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</si>
  <si>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</si>
  <si>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</si>
  <si>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</si>
  <si>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</si>
  <si>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</si>
  <si>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</si>
  <si>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</si>
  <si>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</si>
  <si>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</si>
  <si>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</si>
  <si>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</si>
  <si>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</si>
  <si>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</si>
  <si>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</si>
  <si>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</si>
  <si>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</si>
  <si>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</si>
  <si>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</si>
  <si>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</si>
  <si>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</si>
  <si>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</si>
  <si>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</si>
  <si>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</si>
  <si>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</si>
  <si>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</si>
  <si>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</si>
  <si>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</si>
  <si>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</si>
  <si>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</si>
  <si>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</si>
  <si>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</si>
  <si>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</si>
  <si>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</si>
  <si>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</si>
  <si>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</si>
  <si>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</si>
  <si>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</si>
  <si>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</si>
  <si>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</si>
  <si>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</si>
  <si>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</si>
  <si>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</si>
  <si>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</si>
  <si>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</si>
  <si>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</si>
  <si>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</si>
  <si>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</si>
  <si>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</si>
  <si>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</si>
  <si>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</si>
  <si>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</si>
  <si>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</si>
  <si>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</si>
  <si>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</si>
  <si>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</si>
  <si>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</si>
  <si>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</si>
  <si>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</si>
  <si>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</si>
  <si>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</si>
  <si>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</si>
  <si>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</si>
  <si>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</si>
  <si>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</si>
  <si>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</si>
  <si>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</si>
  <si>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</si>
  <si>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</si>
  <si>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</si>
  <si>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</si>
  <si>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</si>
  <si>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</si>
  <si>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</si>
  <si>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</si>
  <si>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</si>
  <si>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</si>
  <si>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</si>
  <si>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</si>
  <si>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</si>
  <si>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</si>
  <si>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</si>
  <si>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</si>
  <si>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</si>
  <si>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</si>
  <si>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</si>
  <si>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</si>
  <si>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</si>
  <si>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</si>
  <si>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</si>
  <si>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</si>
  <si>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</si>
  <si>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</si>
  <si>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</si>
  <si>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</si>
  <si>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</si>
  <si>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</si>
  <si>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</si>
  <si>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</si>
  <si>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</si>
  <si>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</si>
  <si>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</si>
  <si>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</si>
  <si>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</si>
  <si>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</si>
  <si>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</si>
  <si>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</si>
  <si>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</si>
  <si>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</si>
  <si>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</si>
  <si>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</si>
  <si>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</si>
  <si>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</si>
  <si>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</si>
  <si>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</si>
  <si>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</si>
  <si>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</si>
  <si>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</si>
  <si>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</si>
  <si>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</si>
  <si>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</si>
  <si>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</si>
  <si>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</si>
  <si>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</si>
  <si>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</si>
  <si>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</si>
  <si>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</si>
  <si>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</si>
  <si>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</si>
  <si>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</si>
  <si>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</si>
  <si>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</si>
  <si>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</si>
  <si>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</si>
  <si>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</si>
  <si>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</si>
  <si>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</si>
  <si>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</si>
  <si>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</si>
  <si>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</si>
  <si>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</si>
  <si>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</si>
  <si>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</si>
  <si>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</si>
  <si>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</si>
  <si>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</si>
  <si>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</si>
  <si>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</si>
  <si>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</si>
  <si>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</si>
  <si>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</si>
  <si>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</si>
  <si>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</si>
  <si>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</si>
  <si>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</si>
  <si>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</si>
  <si>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</si>
  <si>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</si>
  <si>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</si>
  <si>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</si>
  <si>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</si>
  <si>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</si>
  <si>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</si>
  <si>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</si>
  <si>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</si>
  <si>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</si>
  <si>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</si>
  <si>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</si>
  <si>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</si>
  <si>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</si>
  <si>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</si>
  <si>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</si>
  <si>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</si>
  <si>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</si>
  <si>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</si>
  <si>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</si>
  <si>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</si>
  <si>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</si>
  <si>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</si>
  <si>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</si>
  <si>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</si>
  <si>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</si>
  <si>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</si>
  <si>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</si>
  <si>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</si>
  <si>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</si>
  <si>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</si>
  <si>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</si>
  <si>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</si>
  <si>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</si>
  <si>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</si>
  <si>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</si>
  <si>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</si>
  <si>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</si>
  <si>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</si>
  <si>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</si>
  <si>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</si>
  <si>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</si>
  <si>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</si>
  <si>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</si>
  <si>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</si>
  <si>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</si>
  <si>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</si>
  <si>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</si>
  <si>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</si>
  <si>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</si>
  <si>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</si>
  <si>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</si>
  <si>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</si>
  <si>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</si>
  <si>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</si>
  <si>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</si>
  <si>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</si>
  <si>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</si>
  <si>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</si>
  <si>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</si>
  <si>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</si>
  <si>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</si>
  <si>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</si>
  <si>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</si>
  <si>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</si>
  <si>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</si>
  <si>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</si>
  <si>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</si>
  <si>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</si>
  <si>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</si>
  <si>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</si>
  <si>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</si>
  <si>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</si>
  <si>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</si>
  <si>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</si>
  <si>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</si>
  <si>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</si>
  <si>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</si>
  <si>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</si>
  <si>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IEFP</t>
  </si>
  <si>
    <t>512221</t>
  </si>
  <si>
    <t>INE177E01010</t>
  </si>
  <si>
    <t>SPV GLOBAL TRADING LIMITED</t>
  </si>
  <si>
    <t>31-03-2024</t>
  </si>
  <si>
    <t>ASHOK SHARMA</t>
  </si>
  <si>
    <t>GOPAL KRISHNA BABULAL MANGAL</t>
  </si>
  <si>
    <t>KIRTILAL RATANLA SAKHALA</t>
  </si>
  <si>
    <t>PRAHLADRAI PAREEK</t>
  </si>
  <si>
    <t>PRASHANT R JOSHI</t>
  </si>
  <si>
    <t>SEEMA S.N.BHASIN</t>
  </si>
  <si>
    <t>SHAJI VARUGHESE</t>
  </si>
  <si>
    <t>BALKRISHNA BINANI</t>
  </si>
  <si>
    <t>ANIRUDDHA DAS BINANI</t>
  </si>
  <si>
    <t>APARNA MADHUR SOMANI</t>
  </si>
  <si>
    <t>AAIPS1171Q</t>
  </si>
  <si>
    <t>AAGPB5138C</t>
  </si>
  <si>
    <t>AABPB7500R</t>
  </si>
  <si>
    <t>ZZZZZ9999Z</t>
  </si>
  <si>
    <t>060100105118032105100061034084069088084066076079067075034032115116121108101061034119105100116104058032049048048037059032104101105103104116058032049048048037059034032099111110116101110116101100105116097098108101061034034062060100105118062010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10111114105103105110097108108121032115117098115099114105098101114115032116111032116104101032077101109111114097110100117109032097110100032065114116105099108101115032111102032065115115111099105097116105111110032105110032049057056053010104111108100105110103032049032115104097114101032101097099104046032084104117115032116104101115101032055032111114105103105110097108032115117098115099114105098101114115032104101108100032111110108121032055032115104097114101115032105110010116111116097108046032084104101121032097114101032110111116032116114097099101097098108101032098121032097110121032109101097110115032111102032099111109109117110105099097116105111110046032087101032104097118101032109097100101010097116116101109112116115032116111032114101097099104032111117116032116111032116104101109032111110032116104101032097100100114101115115101115032097118097105108097098108101032105110032111117114032114101099111114100115046032065108115111044010111117114032082084065032077047115046032066105103115104097114101032083101114118105099101115032080114105118097116101032076105109105116101100032104097115032097108115111032099108097114105102105101100032111110032116104101032115097109101046010060047102111110116062060047115112097110062060047112062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7101032104097118101032109097100101032115117098109105115115105111110032116111032083116111099107032101120099104097110103101032118105100101032108101116116101114032100097116101100032049051060115117112062116104060047115117112062010078111118101109098101114044032050048049057032097110100032051049115116032077097114099104044032050048050051046060047102111110116062060047115112097110062060047112062010010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</si>
  <si>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10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10111114105103105110097108108121032115117098115099114105098101114115032116111032116104101032077101109111114097110100117109032097110100032065114116105099108101115032111102032065115115111099105097116105111110032105110032049057056053010104111108100105110103032049032115104097114101032101097099104046032084104117115032116104101115101032055032111114105103105110097108032115117098115099114105098101114115032104101108100032111110108121032055032115104097114101115032105110010116111116097108046032084104101121032097114101032110111116032116114097099101097098108101032098121032097110121032109101097110115032111102032099111109109117110105099097116105111110046032087101032104097118101032109097100101010097116116101109112116115032116111032114101097099104032111117116032116111032116104101109032111110032116104101032097100100114101115115101115032097118097105108097098108101032105110032111117114032114101099111114100115046032065108115111044010111117114032082084065032077047115046032066105103115104097114101032083101114118105099101115032080114105118097116101032076105109105116101100032104097115032097108115111032099108097114105102105101100032111110032116104101032115097109101046060047102111110116062060047115112097110062060047112062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10087101032104097118101032109097100101032115117098109105115115105111110032116111032083116111099107032101120099104097110103101032118105100101032108101116116101114032100097116101100032049051060115117112062116104060047115117112062010078111118101109098101114044032050048049057032097110100032051049115116032077097114099104044032050048050051046060047102111110116062060047115112097110062060047112062010010060047100105118062060047100105118062</t>
  </si>
  <si>
    <t>060100105118032105100061034084069088084066076079067075034032115116121108101061034119105100116104058032049048048037059032104101105103104116058032049048048037059034032099111110116101110116101100105116097098108101061034034062060100105118062060047100105118062010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10111114105103105110097108108121032115117098115099114105098101114115032116111032116104101032077101109111114097110100117109032097110100032065114116105099108101115032111102032065115115111099105097116105111110032105110032049057056053010104111108100105110103032049032115104097114101032101097099104046032084104117115032116104101115101032055032111114105103105110097108032115117098115099114105098101114115032104101108100032111110108121032055032115104097114101115032105110010116111116097108046032084104101121032097114101032110111116032116114097099101097098108101032098121032097110121032109101097110115032111102032099111109109117110105099097116105111110046032087101032104097118101032109097100101010097116116101109112116115032116111032114101097099104032111117116032116111032116104101109032111110032116104101032097100100114101115115101115032097118097105108097098108101032105110032111117114032114101099111114100115046032065108115111044010111117114032082084065032077047115046032066105103115104097114101032083101114118105099101115032080114105118097116101032076105109105116101100032104097115032097108115111032099108097114105102105101100032111110032116104101032115097109101046010060047102111110116062060047115112097110062060047112062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7101032104097118101032109097100101032115117098109105115115105111110032116111032083116111099107032101120099104097110103101032118105100101032108101116116101114032100097116101100032049051060115117112062116104060047115117112062010078111118101109098101114044032050048049057032097110100032051049115116032077097114099104044032050048050051046060047102111110116062060047115112097110062060047112062010010060047100105118062</t>
  </si>
  <si>
    <t>060100105118032105100061034084069088084066076079067075034032115116121108101061034119105100116104058032049048048037059032104101105103104116058032049048048037059034032099111110116101110116101100105116097098108101061034034062010010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4104101115101032055032115104097114101104111108100101114115032119101114101010111114105103105110097108108121032115117098115099114105098101114115032116111032116104101032077101109111114097110100117109032097110100032065114116105099108101115032111102032065115115111099105097116105111110032105110032049057056053010104111108100105110103032049032115104097114101032101097099104046032084104117115032116104101115101032055032111114105103105110097108032115117098115099114105098101114115032104101108100032111110108121032055032115104097114101115032105110010116111116097108046032084104101121032097114101032110111116032116114097099101097098108101032098121032097110121032109101097110115032111102032099111109109117110105099097116105111110046032087101032104097118101032109097100101010097116116101109112116115032116111032114101097099104032111117116032116111032116104101109032111110032116104101032097100100114101115115101115032097118097105108097098108101032105110032111117114032114101099111114100115046032065108115111044010111117114032082084065032077047115046032066105103115104097114101032083101114118105099101115032080114105118097116101032076105109105116101100032104097115032097108115111032099108097114105102105101100032111110032116104101032115097109101046010060047102111110116062060047115112097110062060047112062060112032115116121108101061034109097114103105110058032048099109032048099109032056112116059034062060115112097110032108097110103061034069078045085083034032115116121108101061034108105110101045104101105103104116058032049049053037059032102111110116045115105122101058032049049112116059032109115111045097110115105045108097110103117097103101058032069078045085083059032109115111045098105100105045108097110103117097103101058032065082045083065059034062060102111110116032102097099101061034065114105097108034062087101032104097118101032109097100101032115117098109105115115105111110032116111032083116111099107032101120099104097110103101032118105100101032108101116116101114032100097116101100032049051060115117112062116104060047115117112062010078111118101109098101114044032050048049057032097110100032051049115116032077097114099104044032050048050051046060047102111110116062060047115112097110062060047112062010010060100105118062060047100105118062060047100105118062</t>
  </si>
  <si>
    <t>BINANI COMMERCIAL CO LLP</t>
  </si>
  <si>
    <t>AATFB4401B</t>
  </si>
  <si>
    <t>ANNIE AGARWAL</t>
  </si>
  <si>
    <t>PRADEEP KUMAR DAMODAR PRASAD HARLALKA</t>
  </si>
  <si>
    <t>SHARADA BHATTER</t>
  </si>
  <si>
    <t>SUNIL KUMAR AGARWAL</t>
  </si>
  <si>
    <t>AENPT7620L</t>
  </si>
  <si>
    <t>AAAPH3461N</t>
  </si>
  <si>
    <t>AEBPB7038J</t>
  </si>
  <si>
    <t>AFFPA3922D</t>
  </si>
  <si>
    <t>PRAGDAS MATHURADAS (BOMBAY) LLP</t>
  </si>
  <si>
    <t>AAVFP8348P</t>
  </si>
  <si>
    <t>SUNIL KUMAR AGARWAL HUF .</t>
  </si>
  <si>
    <t>AAUHS8097P</t>
  </si>
  <si>
    <t>060068073086032105100061084069088084066076079067075032099111110116101110116069100105116097098108101061116114117101032115116121108101061034072069073071072084058032049048048037059032087073068084072058032049048048037034062013010060068073086062013010060080032115116121108101061034077065082071073078058032048099109032048099109032056112116034062060083080065078032108097110103061069078045085083032115116121108101061034070079078084045083073090069058032049049112116059032076073078069045072069073071072084058032049049053037059032109115111045097110115105045108097110103117097103101058032069078045085083059032109115111045098105100105045108097110103117097103101058032065082045083065034062060070079078084032102097099101061065114105097108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60047070079078084062060047083080065078062060047080062013010060080032115116121108101061034077065082071073078058032048099109032048099109032056112116034062060083080065078032108097110103061069078045085083032115116121108101061034070079078084045083073090069058032049049112116059032076073078069045072069073071072084058032049049053037059032109115111045097110115105045108097110103117097103101058032069078045085083059032109115111045098105100105045108097110103117097103101058032065082045083065034062060070079078084032102097099101061065114105097108062087101032104097118101032109097100101032115117098109105115115105111110032116111032083116111099107032101120099104097110103101032118105100101032108101116116101114032100097116101100032049051060083085080062116104060047083085080062032078111118101109098101114044032050048049057032097110100032051049115116032077097114099104044032050048050051046060047070079078084062060047083080065078062060047080062060047068073086062060047068073086062</t>
  </si>
  <si>
    <t>060068073086032105100061084069088084066076079067075032099111110116101110116069100105116097098108101061116114117101032115116121108101061034072069073071072084058032049048048037059032087073068084072058032049048048037034062013010060080032115116121108101061034077065082071073078058032048099109032048099109032056112116034062060083080065078032108097110103061069078045085083032115116121108101061034070079078084045083073090069058032049049112116059032076073078069045072069073071072084058032049049053037059032109115111045097110115105045108097110103117097103101058032069078045085083059032109115111045098105100105045108097110103117097103101058032065082045083065034062060070079078084032102097099101061065114105097108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60047070079078084062060047083080065078062060047080062013010060080032115116121108101061034077065082071073078058032048099109032048099109032056112116034062060083080065078032108097110103061069078045085083032115116121108101061034070079078084045083073090069058032049049112116059032076073078069045072069073071072084058032049049053037059032109115111045097110115105045108097110103117097103101058032069078045085083059032109115111045098105100105045108097110103117097103101058032065082045083065034062060070079078084032102097099101061065114105097108062087101032104097118101032109097100101032115117098109105115115105111110032116111032083116111099107032101120099104097110103101032118105100101032108101116116101114032100097116101100032049051060083085080062116104060047083085080062032078111118101109098101114044032050048049057032097110100032051049115116032077097114099104044032050048050051046060047070079078084062060047083080065078062060047080062013010060068073086062060047068073086062060047068073086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</si>
</sst>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9">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8" borderId="15" xfId="0" applyNumberFormat="1" applyFill="1" applyBorder="1" applyAlignment="1" applyProtection="1">
      <alignment horizontal="center" vertical="center"/>
      <protection hidden="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3" borderId="4" xfId="0" applyNumberFormat="1" applyFill="1" applyBorder="1" applyAlignment="1" applyProtection="1">
      <alignment horizontal="righ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69850</xdr:colOff>
          <xdr:row>14</xdr:row>
          <xdr:rowOff>69850</xdr:rowOff>
        </xdr:from>
        <xdr:to>
          <xdr:col>25</xdr:col>
          <xdr:colOff>1384300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15</xdr:row>
          <xdr:rowOff>69850</xdr:rowOff>
        </xdr:from>
        <xdr:to>
          <xdr:col>25</xdr:col>
          <xdr:colOff>1384300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16</xdr:row>
          <xdr:rowOff>69850</xdr:rowOff>
        </xdr:from>
        <xdr:to>
          <xdr:col>25</xdr:col>
          <xdr:colOff>1384300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17</xdr:row>
          <xdr:rowOff>69850</xdr:rowOff>
        </xdr:from>
        <xdr:to>
          <xdr:col>25</xdr:col>
          <xdr:colOff>1384300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18</xdr:row>
          <xdr:rowOff>69850</xdr:rowOff>
        </xdr:from>
        <xdr:to>
          <xdr:col>25</xdr:col>
          <xdr:colOff>1384300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19</xdr:row>
          <xdr:rowOff>69850</xdr:rowOff>
        </xdr:from>
        <xdr:to>
          <xdr:col>25</xdr:col>
          <xdr:colOff>1384300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20</xdr:row>
          <xdr:rowOff>69850</xdr:rowOff>
        </xdr:from>
        <xdr:to>
          <xdr:col>25</xdr:col>
          <xdr:colOff>1384300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21</xdr:row>
          <xdr:rowOff>69850</xdr:rowOff>
        </xdr:from>
        <xdr:to>
          <xdr:col>25</xdr:col>
          <xdr:colOff>1384300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22</xdr:row>
          <xdr:rowOff>69850</xdr:rowOff>
        </xdr:from>
        <xdr:to>
          <xdr:col>25</xdr:col>
          <xdr:colOff>1384300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69850</xdr:colOff>
          <xdr:row>23</xdr:row>
          <xdr:rowOff>69850</xdr:rowOff>
        </xdr:from>
        <xdr:to>
          <xdr:col>25</xdr:col>
          <xdr:colOff>1384300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69850</xdr:colOff>
          <xdr:row>14</xdr:row>
          <xdr:rowOff>69850</xdr:rowOff>
        </xdr:from>
        <xdr:to>
          <xdr:col>27</xdr:col>
          <xdr:colOff>1384300</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69850</xdr:colOff>
          <xdr:row>14</xdr:row>
          <xdr:rowOff>69850</xdr:rowOff>
        </xdr:from>
        <xdr:to>
          <xdr:col>23</xdr:col>
          <xdr:colOff>1384300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69850</xdr:colOff>
          <xdr:row>14</xdr:row>
          <xdr:rowOff>69850</xdr:rowOff>
        </xdr:from>
        <xdr:to>
          <xdr:col>23</xdr:col>
          <xdr:colOff>1384300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69850</xdr:colOff>
          <xdr:row>15</xdr:row>
          <xdr:rowOff>69850</xdr:rowOff>
        </xdr:from>
        <xdr:to>
          <xdr:col>23</xdr:col>
          <xdr:colOff>1384300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69850</xdr:colOff>
          <xdr:row>16</xdr:row>
          <xdr:rowOff>69850</xdr:rowOff>
        </xdr:from>
        <xdr:to>
          <xdr:col>23</xdr:col>
          <xdr:colOff>1384300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69850</xdr:colOff>
          <xdr:row>17</xdr:row>
          <xdr:rowOff>69850</xdr:rowOff>
        </xdr:from>
        <xdr:to>
          <xdr:col>23</xdr:col>
          <xdr:colOff>1384300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69850</xdr:colOff>
          <xdr:row>14</xdr:row>
          <xdr:rowOff>69850</xdr:rowOff>
        </xdr:from>
        <xdr:to>
          <xdr:col>25</xdr:col>
          <xdr:colOff>1384300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265625" customWidth="1"/>
    <col min="2" max="2" width="3" customWidth="1"/>
    <col min="3" max="3" width="2.7265625" customWidth="1"/>
    <col min="4" max="4" width="8" customWidth="1"/>
    <col min="5" max="5" width="12.1796875" customWidth="1"/>
    <col min="6" max="6" width="16.54296875" customWidth="1"/>
    <col min="7" max="7" width="17" customWidth="1"/>
    <col min="8" max="8" width="12.81640625" customWidth="1"/>
    <col min="9" max="9" width="15.26953125" customWidth="1"/>
    <col min="10" max="10" width="20.1796875" customWidth="1"/>
    <col min="11" max="11" width="4.453125" customWidth="1"/>
    <col min="12" max="12" width="3.81640625" customWidth="1"/>
    <col min="13" max="13" width="5.1796875" customWidth="1"/>
    <col min="14" max="16384" width="9.1796875" hidden="1"/>
  </cols>
  <sheetData>
    <row r="1" spans="4:10" ht="14.5"/>
    <row r="2" spans="4:10" ht="14.5">
      <c r="I2" s="213"/>
    </row>
    <row r="3" spans="4:10" ht="14.5">
      <c r="I3" s="213"/>
    </row>
    <row r="4" spans="4:10" ht="14.5">
      <c r="I4" s="213"/>
    </row>
    <row r="5" spans="4:10" ht="14.5">
      <c r="I5" s="213"/>
    </row>
    <row r="6" spans="4:10" ht="14.5">
      <c r="E6" s="399" t="s">
        <v>396</v>
      </c>
      <c r="F6" s="400"/>
      <c r="G6" s="400"/>
      <c r="H6" s="400"/>
      <c r="I6" s="401"/>
    </row>
    <row r="7" spans="4:10" ht="14.5">
      <c r="E7" s="214" t="s">
        <v>397</v>
      </c>
      <c r="F7" s="402" t="s">
        <v>398</v>
      </c>
      <c r="G7" s="403"/>
      <c r="H7" s="403"/>
      <c r="I7" s="404"/>
    </row>
    <row r="8" spans="4:10" ht="14.5">
      <c r="E8" s="214" t="s">
        <v>399</v>
      </c>
      <c r="F8" s="402" t="s">
        <v>400</v>
      </c>
      <c r="G8" s="405"/>
      <c r="H8" s="405"/>
      <c r="I8" s="406"/>
    </row>
    <row r="9" spans="4:10" ht="14.5">
      <c r="E9" s="214" t="s">
        <v>401</v>
      </c>
      <c r="F9" s="402" t="s">
        <v>402</v>
      </c>
      <c r="G9" s="405"/>
      <c r="H9" s="405"/>
      <c r="I9" s="406"/>
    </row>
    <row r="10" spans="4:10" ht="14.5">
      <c r="E10" s="214" t="s">
        <v>403</v>
      </c>
      <c r="F10" s="402" t="s">
        <v>582</v>
      </c>
      <c r="G10" s="405"/>
      <c r="H10" s="405"/>
      <c r="I10" s="406"/>
    </row>
    <row r="11" spans="4:10" ht="14.5">
      <c r="E11" s="214" t="s">
        <v>581</v>
      </c>
      <c r="F11" s="402" t="s">
        <v>431</v>
      </c>
      <c r="G11" s="405"/>
      <c r="H11" s="405"/>
      <c r="I11" s="406"/>
    </row>
    <row r="12" spans="4:10" ht="14.5">
      <c r="E12" s="214" t="s">
        <v>585</v>
      </c>
      <c r="F12" s="402" t="s">
        <v>586</v>
      </c>
      <c r="G12" s="405"/>
      <c r="H12" s="405"/>
      <c r="I12" s="406"/>
    </row>
    <row r="13" spans="4:10" ht="14.5">
      <c r="I13" s="213"/>
    </row>
    <row r="14" spans="4:10" ht="14.5">
      <c r="I14" s="213"/>
    </row>
    <row r="15" spans="4:10" ht="14.5">
      <c r="D15" s="407" t="s">
        <v>404</v>
      </c>
      <c r="E15" s="408"/>
      <c r="F15" s="408"/>
      <c r="G15" s="408"/>
      <c r="H15" s="408"/>
      <c r="I15" s="408"/>
      <c r="J15" s="409"/>
    </row>
    <row r="16" spans="4:10" ht="27.75" customHeight="1">
      <c r="D16" s="410" t="s">
        <v>405</v>
      </c>
      <c r="E16" s="410"/>
      <c r="F16" s="410"/>
      <c r="G16" s="410"/>
      <c r="H16" s="410"/>
      <c r="I16" s="410"/>
      <c r="J16" s="410"/>
    </row>
    <row r="17" spans="4:10" ht="45" customHeight="1">
      <c r="D17" s="411" t="s">
        <v>406</v>
      </c>
      <c r="E17" s="411"/>
      <c r="F17" s="411"/>
      <c r="G17" s="411"/>
      <c r="H17" s="411"/>
      <c r="I17" s="411"/>
      <c r="J17" s="411"/>
    </row>
    <row r="18" spans="4:10" ht="14.5">
      <c r="D18" s="215"/>
      <c r="E18" s="215"/>
      <c r="F18" s="215"/>
      <c r="G18" s="215"/>
      <c r="H18" s="215"/>
      <c r="I18" s="216"/>
      <c r="J18" s="215"/>
    </row>
    <row r="19" spans="4:10" ht="14.5">
      <c r="I19" s="213"/>
    </row>
    <row r="20" spans="4:10">
      <c r="D20" s="375" t="s">
        <v>407</v>
      </c>
      <c r="E20" s="376"/>
      <c r="F20" s="376"/>
      <c r="G20" s="376"/>
      <c r="H20" s="376"/>
      <c r="I20" s="376"/>
      <c r="J20" s="377"/>
    </row>
    <row r="21" spans="4:10" ht="18" customHeight="1">
      <c r="D21" s="384" t="s">
        <v>408</v>
      </c>
      <c r="E21" s="412"/>
      <c r="F21" s="412"/>
      <c r="G21" s="412"/>
      <c r="H21" s="412"/>
      <c r="I21" s="412"/>
      <c r="J21" s="413"/>
    </row>
    <row r="22" spans="4:10" ht="16.5" customHeight="1">
      <c r="D22" s="414" t="s">
        <v>409</v>
      </c>
      <c r="E22" s="415"/>
      <c r="F22" s="415"/>
      <c r="G22" s="415"/>
      <c r="H22" s="415"/>
      <c r="I22" s="415"/>
      <c r="J22" s="416"/>
    </row>
    <row r="23" spans="4:10" ht="16.5" customHeight="1">
      <c r="D23" s="396" t="s">
        <v>410</v>
      </c>
      <c r="E23" s="397"/>
      <c r="F23" s="397"/>
      <c r="G23" s="397"/>
      <c r="H23" s="397"/>
      <c r="I23" s="397"/>
      <c r="J23" s="398"/>
    </row>
    <row r="24" spans="4:10" ht="18.75" customHeight="1">
      <c r="D24" s="396" t="s">
        <v>411</v>
      </c>
      <c r="E24" s="397"/>
      <c r="F24" s="397"/>
      <c r="G24" s="397"/>
      <c r="H24" s="397"/>
      <c r="I24" s="397"/>
      <c r="J24" s="398"/>
    </row>
    <row r="25" spans="4:10" ht="28.5" customHeight="1">
      <c r="D25" s="417" t="s">
        <v>412</v>
      </c>
      <c r="E25" s="418"/>
      <c r="F25" s="418"/>
      <c r="G25" s="418"/>
      <c r="H25" s="418"/>
      <c r="I25" s="418"/>
      <c r="J25" s="419"/>
    </row>
    <row r="26" spans="4:10" ht="14.5">
      <c r="I26" s="213"/>
    </row>
    <row r="27" spans="4:10" ht="14.5">
      <c r="I27" s="213"/>
    </row>
    <row r="28" spans="4:10">
      <c r="D28" s="390" t="s">
        <v>413</v>
      </c>
      <c r="E28" s="391"/>
      <c r="F28" s="391"/>
      <c r="G28" s="391"/>
      <c r="H28" s="391"/>
      <c r="I28" s="391"/>
      <c r="J28" s="392"/>
    </row>
    <row r="29" spans="4:10" ht="14.5">
      <c r="D29" s="217">
        <v>1</v>
      </c>
      <c r="E29" s="423" t="s">
        <v>414</v>
      </c>
      <c r="F29" s="424"/>
      <c r="G29" s="424"/>
      <c r="H29" s="424"/>
      <c r="I29" s="424"/>
      <c r="J29" s="220" t="s">
        <v>415</v>
      </c>
    </row>
    <row r="30" spans="4:10" ht="14.5">
      <c r="D30" s="217">
        <v>2</v>
      </c>
      <c r="E30" s="423" t="s">
        <v>432</v>
      </c>
      <c r="F30" s="424"/>
      <c r="G30" s="424"/>
      <c r="H30" s="424"/>
      <c r="I30" s="424"/>
      <c r="J30" s="220" t="s">
        <v>432</v>
      </c>
    </row>
    <row r="31" spans="4:10" ht="14.5">
      <c r="D31" s="217">
        <v>3</v>
      </c>
      <c r="E31" s="423" t="s">
        <v>433</v>
      </c>
      <c r="F31" s="424"/>
      <c r="G31" s="424"/>
      <c r="H31" s="424"/>
      <c r="I31" s="424"/>
      <c r="J31" s="220" t="s">
        <v>433</v>
      </c>
    </row>
    <row r="32" spans="4:10" ht="14.5">
      <c r="D32" s="217">
        <v>4</v>
      </c>
      <c r="E32" s="423" t="s">
        <v>434</v>
      </c>
      <c r="F32" s="424"/>
      <c r="G32" s="424"/>
      <c r="H32" s="424"/>
      <c r="I32" s="424"/>
      <c r="J32" s="220" t="s">
        <v>434</v>
      </c>
    </row>
    <row r="33" spans="4:10" ht="14.5">
      <c r="D33" s="217">
        <v>5</v>
      </c>
      <c r="E33" s="423" t="s">
        <v>847</v>
      </c>
      <c r="F33" s="424"/>
      <c r="G33" s="424"/>
      <c r="H33" s="424"/>
      <c r="I33" s="424"/>
      <c r="J33" s="220" t="s">
        <v>847</v>
      </c>
    </row>
    <row r="34" spans="4:10" ht="14.5">
      <c r="D34" s="218"/>
      <c r="E34" s="218"/>
      <c r="F34" s="218"/>
      <c r="G34" s="218"/>
      <c r="H34" s="218"/>
      <c r="I34" s="219"/>
      <c r="J34" s="218"/>
    </row>
    <row r="35" spans="4:10" ht="14.5">
      <c r="D35" s="218"/>
      <c r="E35" s="218"/>
      <c r="F35" s="218"/>
      <c r="G35" s="218"/>
      <c r="H35" s="218"/>
      <c r="I35" s="219"/>
      <c r="J35" s="218"/>
    </row>
    <row r="36" spans="4:10">
      <c r="D36" s="375" t="s">
        <v>579</v>
      </c>
      <c r="E36" s="376"/>
      <c r="F36" s="376"/>
      <c r="G36" s="376"/>
      <c r="H36" s="376"/>
      <c r="I36" s="376"/>
      <c r="J36" s="377"/>
    </row>
    <row r="37" spans="4:10" ht="30" customHeight="1">
      <c r="D37" s="425" t="s">
        <v>580</v>
      </c>
      <c r="E37" s="426"/>
      <c r="F37" s="426"/>
      <c r="G37" s="426"/>
      <c r="H37" s="426"/>
      <c r="I37" s="426"/>
      <c r="J37" s="427"/>
    </row>
    <row r="38" spans="4:10" ht="14.5">
      <c r="D38" s="218"/>
      <c r="E38" s="218"/>
      <c r="F38" s="218"/>
      <c r="G38" s="218"/>
      <c r="H38" s="218"/>
      <c r="I38" s="219"/>
      <c r="J38" s="218"/>
    </row>
    <row r="39" spans="4:10" ht="14.5">
      <c r="D39" s="218"/>
      <c r="E39" s="218"/>
      <c r="F39" s="218"/>
      <c r="G39" s="218"/>
      <c r="H39" s="218"/>
      <c r="I39" s="219"/>
      <c r="J39" s="218"/>
    </row>
    <row r="40" spans="4:10" ht="14.5">
      <c r="I40" s="213"/>
    </row>
    <row r="41" spans="4:10" ht="18" customHeight="1">
      <c r="D41" s="375" t="s">
        <v>583</v>
      </c>
      <c r="E41" s="376"/>
      <c r="F41" s="376"/>
      <c r="G41" s="376"/>
      <c r="H41" s="376"/>
      <c r="I41" s="376"/>
      <c r="J41" s="377"/>
    </row>
    <row r="42" spans="4:10" ht="60" customHeight="1">
      <c r="D42" s="378" t="s">
        <v>435</v>
      </c>
      <c r="E42" s="379"/>
      <c r="F42" s="379"/>
      <c r="G42" s="379"/>
      <c r="H42" s="379"/>
      <c r="I42" s="379"/>
      <c r="J42" s="380"/>
    </row>
    <row r="43" spans="4:10" ht="49.5" customHeight="1">
      <c r="D43" s="381" t="s">
        <v>416</v>
      </c>
      <c r="E43" s="382"/>
      <c r="F43" s="382"/>
      <c r="G43" s="382"/>
      <c r="H43" s="382"/>
      <c r="I43" s="382"/>
      <c r="J43" s="383"/>
    </row>
    <row r="44" spans="4:10" ht="53.25" customHeight="1">
      <c r="D44" s="381" t="s">
        <v>417</v>
      </c>
      <c r="E44" s="382"/>
      <c r="F44" s="382"/>
      <c r="G44" s="382"/>
      <c r="H44" s="382"/>
      <c r="I44" s="382"/>
      <c r="J44" s="383"/>
    </row>
    <row r="45" spans="4:10" ht="30" customHeight="1">
      <c r="D45" s="384" t="s">
        <v>418</v>
      </c>
      <c r="E45" s="385"/>
      <c r="F45" s="385"/>
      <c r="G45" s="385"/>
      <c r="H45" s="385"/>
      <c r="I45" s="385"/>
      <c r="J45" s="386"/>
    </row>
    <row r="46" spans="4:10" ht="56.25" customHeight="1">
      <c r="D46" s="387" t="s">
        <v>419</v>
      </c>
      <c r="E46" s="388"/>
      <c r="F46" s="388"/>
      <c r="G46" s="388"/>
      <c r="H46" s="388"/>
      <c r="I46" s="388"/>
      <c r="J46" s="389"/>
    </row>
    <row r="47" spans="4:10" ht="84.75" customHeight="1">
      <c r="D47" s="387" t="s">
        <v>420</v>
      </c>
      <c r="E47" s="388"/>
      <c r="F47" s="388"/>
      <c r="G47" s="388"/>
      <c r="H47" s="388"/>
      <c r="I47" s="388"/>
      <c r="J47" s="389"/>
    </row>
    <row r="48" spans="4:10" ht="61.5" customHeight="1">
      <c r="D48" s="420" t="s">
        <v>421</v>
      </c>
      <c r="E48" s="421"/>
      <c r="F48" s="421"/>
      <c r="G48" s="421"/>
      <c r="H48" s="421"/>
      <c r="I48" s="421"/>
      <c r="J48" s="422"/>
    </row>
    <row r="49" spans="4:10" ht="14.5">
      <c r="I49" s="213"/>
    </row>
    <row r="50" spans="4:10" ht="14.5">
      <c r="I50" s="213"/>
    </row>
    <row r="51" spans="4:10">
      <c r="D51" s="390" t="s">
        <v>584</v>
      </c>
      <c r="E51" s="391"/>
      <c r="F51" s="391"/>
      <c r="G51" s="391"/>
      <c r="H51" s="391"/>
      <c r="I51" s="391"/>
      <c r="J51" s="392"/>
    </row>
    <row r="52" spans="4:10" ht="20.149999999999999" customHeight="1">
      <c r="D52" s="374" t="s">
        <v>422</v>
      </c>
      <c r="E52" s="374"/>
      <c r="F52" s="374"/>
      <c r="G52" s="374"/>
      <c r="H52" s="374"/>
      <c r="I52" s="374"/>
      <c r="J52" s="374"/>
    </row>
    <row r="53" spans="4:10" ht="20.149999999999999" customHeight="1">
      <c r="D53" s="374" t="s">
        <v>423</v>
      </c>
      <c r="E53" s="374"/>
      <c r="F53" s="374"/>
      <c r="G53" s="374"/>
      <c r="H53" s="374"/>
      <c r="I53" s="374"/>
      <c r="J53" s="374"/>
    </row>
    <row r="54" spans="4:10" ht="20.149999999999999" customHeight="1">
      <c r="D54" s="374" t="s">
        <v>424</v>
      </c>
      <c r="E54" s="374"/>
      <c r="F54" s="374"/>
      <c r="G54" s="374"/>
      <c r="H54" s="374"/>
      <c r="I54" s="374"/>
      <c r="J54" s="374"/>
    </row>
    <row r="55" spans="4:10" ht="42" customHeight="1">
      <c r="D55" s="374" t="s">
        <v>425</v>
      </c>
      <c r="E55" s="374"/>
      <c r="F55" s="374"/>
      <c r="G55" s="374"/>
      <c r="H55" s="374"/>
      <c r="I55" s="374"/>
      <c r="J55" s="374"/>
    </row>
    <row r="56" spans="4:10" ht="38.25" customHeight="1">
      <c r="D56" s="374" t="s">
        <v>426</v>
      </c>
      <c r="E56" s="374"/>
      <c r="F56" s="374"/>
      <c r="G56" s="374"/>
      <c r="H56" s="374"/>
      <c r="I56" s="374"/>
      <c r="J56" s="374"/>
    </row>
    <row r="57" spans="4:10" ht="38.25" customHeight="1">
      <c r="D57" s="394" t="s">
        <v>427</v>
      </c>
      <c r="E57" s="374"/>
      <c r="F57" s="374"/>
      <c r="G57" s="374"/>
      <c r="H57" s="374"/>
      <c r="I57" s="374"/>
      <c r="J57" s="374"/>
    </row>
    <row r="58" spans="4:10" ht="38.25" customHeight="1">
      <c r="D58" s="394" t="s">
        <v>428</v>
      </c>
      <c r="E58" s="374"/>
      <c r="F58" s="374"/>
      <c r="G58" s="374"/>
      <c r="H58" s="374"/>
      <c r="I58" s="374"/>
      <c r="J58" s="374"/>
    </row>
    <row r="59" spans="4:10" ht="25.5" customHeight="1">
      <c r="D59" s="395" t="s">
        <v>429</v>
      </c>
      <c r="E59" s="393"/>
      <c r="F59" s="393"/>
      <c r="G59" s="393"/>
      <c r="H59" s="393"/>
      <c r="I59" s="393"/>
      <c r="J59" s="393"/>
    </row>
    <row r="60" spans="4:10" ht="27.75" customHeight="1">
      <c r="D60" s="393" t="s">
        <v>430</v>
      </c>
      <c r="E60" s="393"/>
      <c r="F60" s="393"/>
      <c r="G60" s="393"/>
      <c r="H60" s="393"/>
      <c r="I60" s="393"/>
      <c r="J60" s="393"/>
    </row>
    <row r="61" spans="4:10" ht="14.5">
      <c r="I61" s="213"/>
    </row>
    <row r="62" spans="4:10" ht="14.5">
      <c r="I62" s="213"/>
    </row>
    <row r="63" spans="4:10" ht="14.5">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0" sqref="F10"/>
    </sheetView>
  </sheetViews>
  <sheetFormatPr defaultColWidth="0" defaultRowHeight="14.5" zeroHeight="1"/>
  <cols>
    <col min="1" max="1" width="2.81640625" hidden="1" customWidth="1"/>
    <col min="2" max="2" width="2.453125" hidden="1" customWidth="1"/>
    <col min="3" max="3" width="2.81640625" hidden="1" customWidth="1"/>
    <col min="4" max="4" width="2.81640625" customWidth="1"/>
    <col min="5" max="5" width="80.81640625" customWidth="1"/>
    <col min="6" max="6" width="35.54296875" bestFit="1" customWidth="1"/>
    <col min="7" max="7" width="2.7265625" customWidth="1"/>
    <col min="8" max="16383" width="1.26953125" hidden="1"/>
    <col min="16384" max="16384" width="4.269531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5" customHeight="1">
      <c r="S4" t="s">
        <v>444</v>
      </c>
      <c r="T4" t="s">
        <v>103</v>
      </c>
      <c r="W4" t="s">
        <v>445</v>
      </c>
    </row>
    <row r="5" spans="5:24" ht="30" customHeight="1">
      <c r="E5" s="429" t="s">
        <v>90</v>
      </c>
      <c r="F5" s="430"/>
      <c r="S5" t="s">
        <v>445</v>
      </c>
    </row>
    <row r="6" spans="5:24" ht="20.149999999999999" customHeight="1">
      <c r="E6" s="15" t="s">
        <v>106</v>
      </c>
      <c r="F6" s="239" t="s">
        <v>863</v>
      </c>
    </row>
    <row r="7" spans="5:24" ht="20.149999999999999" customHeight="1">
      <c r="E7" s="15" t="s">
        <v>450</v>
      </c>
      <c r="F7" s="239"/>
      <c r="M7" t="s">
        <v>356</v>
      </c>
      <c r="X7" t="s">
        <v>93</v>
      </c>
    </row>
    <row r="8" spans="5:24" ht="20.149999999999999" customHeight="1">
      <c r="E8" s="15" t="s">
        <v>451</v>
      </c>
      <c r="F8" s="239"/>
      <c r="M8" t="s">
        <v>357</v>
      </c>
      <c r="X8" t="s">
        <v>104</v>
      </c>
    </row>
    <row r="9" spans="5:24" ht="20.149999999999999" customHeight="1">
      <c r="E9" s="15" t="s">
        <v>452</v>
      </c>
      <c r="F9" s="239" t="s">
        <v>864</v>
      </c>
      <c r="M9" t="s">
        <v>358</v>
      </c>
    </row>
    <row r="10" spans="5:24" ht="20.149999999999999" customHeight="1">
      <c r="E10" s="15" t="s">
        <v>105</v>
      </c>
      <c r="F10" s="239" t="s">
        <v>865</v>
      </c>
      <c r="M10" t="s">
        <v>446</v>
      </c>
    </row>
    <row r="11" spans="5:24" ht="20.149999999999999" customHeight="1">
      <c r="E11" s="15" t="s">
        <v>442</v>
      </c>
      <c r="F11" s="172" t="s">
        <v>104</v>
      </c>
    </row>
    <row r="12" spans="5:24" ht="20.149999999999999" customHeight="1">
      <c r="E12" s="15" t="s">
        <v>91</v>
      </c>
      <c r="F12" s="172" t="s">
        <v>94</v>
      </c>
    </row>
    <row r="13" spans="5:24" ht="20.149999999999999" customHeight="1">
      <c r="E13" s="15" t="s">
        <v>222</v>
      </c>
      <c r="F13" s="172" t="s">
        <v>98</v>
      </c>
      <c r="R13" s="205"/>
    </row>
    <row r="14" spans="5:24" ht="27" customHeight="1">
      <c r="E14" s="15" t="s">
        <v>443</v>
      </c>
      <c r="F14" s="239" t="s">
        <v>866</v>
      </c>
      <c r="R14" s="206"/>
    </row>
    <row r="15" spans="5:24" ht="36.75" customHeight="1">
      <c r="E15" s="16" t="s">
        <v>92</v>
      </c>
      <c r="F15" s="549" t="s">
        <v>576</v>
      </c>
      <c r="G15" s="169"/>
      <c r="I15" s="206"/>
      <c r="S15" s="206"/>
    </row>
    <row r="16" spans="5:24" ht="22.5" customHeight="1">
      <c r="E16" s="15" t="s">
        <v>227</v>
      </c>
      <c r="F16" s="365" t="str">
        <f>IF(F13=S1,M7,IF(F13=S2,M8,IF(F13=S3,M9,IF(F13=S4,M8,IF(F13=S5,M8,"")))))</f>
        <v>Regulation 31 (1) (b)</v>
      </c>
    </row>
    <row r="17" spans="4:6" s="17" customFormat="1" ht="28.5" customHeight="1">
      <c r="E17" s="15" t="s">
        <v>645</v>
      </c>
      <c r="F17" s="239" t="s">
        <v>104</v>
      </c>
    </row>
    <row r="18" spans="4:6" s="17" customFormat="1" ht="21" hidden="1">
      <c r="E18" s="428"/>
      <c r="F18" s="428"/>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29zcRz1mnTvgUfgWNUnO2w+QrJJ2+7iJGWFBGlalSLFQAPD8MndRyZ0DDgniEWlgN9aAk0cQ4NMcucgv0B8fzg==" saltValue="sJjs6mkytg6zpq5vUCgB1Q=="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4.5"/>
  <cols>
    <col min="1" max="2" width="2.7265625" hidden="1" customWidth="1"/>
    <col min="3" max="3" width="2.7265625" customWidth="1"/>
    <col min="4" max="4" width="6.7265625" customWidth="1"/>
    <col min="5" max="5" width="72.1796875" customWidth="1"/>
    <col min="6" max="6" width="14.7265625" customWidth="1"/>
    <col min="7" max="7" width="18.1796875" customWidth="1"/>
    <col min="8" max="8" width="17" customWidth="1"/>
    <col min="9" max="9" width="17.54296875" customWidth="1"/>
    <col min="10" max="10" width="4" customWidth="1"/>
    <col min="11" max="16" width="2.7265625" hidden="1"/>
    <col min="17" max="16383" width="10.179687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49999999999999" customHeight="1">
      <c r="D9" s="22">
        <v>1</v>
      </c>
      <c r="E9" s="264" t="s">
        <v>108</v>
      </c>
      <c r="F9" s="171" t="s">
        <v>104</v>
      </c>
      <c r="G9" s="550" t="s">
        <v>104</v>
      </c>
      <c r="H9" s="550" t="s">
        <v>104</v>
      </c>
      <c r="I9" s="550" t="s">
        <v>104</v>
      </c>
      <c r="M9">
        <v>1</v>
      </c>
      <c r="N9">
        <v>1</v>
      </c>
      <c r="O9">
        <v>1</v>
      </c>
      <c r="P9">
        <v>1</v>
      </c>
      <c r="R9" t="s">
        <v>495</v>
      </c>
      <c r="S9" t="s">
        <v>496</v>
      </c>
      <c r="T9" t="s">
        <v>497</v>
      </c>
      <c r="U9" t="s">
        <v>498</v>
      </c>
    </row>
    <row r="10" spans="1:21" ht="20.149999999999999" customHeight="1">
      <c r="D10" s="23">
        <v>2</v>
      </c>
      <c r="E10" s="265" t="s">
        <v>109</v>
      </c>
      <c r="F10" s="172" t="s">
        <v>104</v>
      </c>
      <c r="G10" s="551" t="s">
        <v>104</v>
      </c>
      <c r="H10" s="551" t="s">
        <v>104</v>
      </c>
      <c r="I10" s="551" t="s">
        <v>104</v>
      </c>
      <c r="M10">
        <v>1</v>
      </c>
      <c r="N10">
        <v>1</v>
      </c>
      <c r="O10">
        <v>1</v>
      </c>
      <c r="P10">
        <v>1</v>
      </c>
      <c r="R10" t="s">
        <v>499</v>
      </c>
      <c r="S10" t="s">
        <v>500</v>
      </c>
      <c r="T10" t="s">
        <v>501</v>
      </c>
      <c r="U10" t="s">
        <v>502</v>
      </c>
    </row>
    <row r="11" spans="1:21" ht="20.149999999999999" customHeight="1">
      <c r="D11" s="23">
        <v>3</v>
      </c>
      <c r="E11" s="265" t="s">
        <v>110</v>
      </c>
      <c r="F11" s="172" t="s">
        <v>104</v>
      </c>
      <c r="G11" s="551" t="s">
        <v>104</v>
      </c>
      <c r="H11" s="551" t="s">
        <v>104</v>
      </c>
      <c r="I11" s="551" t="s">
        <v>104</v>
      </c>
      <c r="M11">
        <v>1</v>
      </c>
      <c r="N11">
        <v>1</v>
      </c>
      <c r="O11">
        <v>1</v>
      </c>
      <c r="P11">
        <v>1</v>
      </c>
      <c r="R11" t="s">
        <v>503</v>
      </c>
      <c r="S11" t="s">
        <v>504</v>
      </c>
      <c r="T11" t="s">
        <v>505</v>
      </c>
      <c r="U11" t="s">
        <v>506</v>
      </c>
    </row>
    <row r="12" spans="1:21" ht="29">
      <c r="D12" s="23">
        <v>4</v>
      </c>
      <c r="E12" s="265" t="s">
        <v>111</v>
      </c>
      <c r="F12" s="172" t="s">
        <v>104</v>
      </c>
      <c r="G12" s="551" t="s">
        <v>104</v>
      </c>
      <c r="H12" s="551" t="s">
        <v>104</v>
      </c>
      <c r="I12" s="551" t="s">
        <v>104</v>
      </c>
      <c r="M12">
        <v>1</v>
      </c>
      <c r="N12">
        <v>1</v>
      </c>
      <c r="O12">
        <v>1</v>
      </c>
      <c r="P12">
        <v>1</v>
      </c>
      <c r="R12" t="s">
        <v>507</v>
      </c>
      <c r="S12" t="s">
        <v>508</v>
      </c>
      <c r="T12" t="s">
        <v>509</v>
      </c>
      <c r="U12" t="s">
        <v>510</v>
      </c>
    </row>
    <row r="13" spans="1:21" ht="21.75" customHeight="1">
      <c r="D13" s="23">
        <v>5</v>
      </c>
      <c r="E13" s="265" t="s">
        <v>112</v>
      </c>
      <c r="F13" s="172" t="s">
        <v>104</v>
      </c>
      <c r="G13" s="551" t="s">
        <v>104</v>
      </c>
      <c r="H13" s="552" t="s">
        <v>104</v>
      </c>
      <c r="I13" s="552" t="s">
        <v>104</v>
      </c>
      <c r="M13">
        <v>1</v>
      </c>
      <c r="N13">
        <v>1</v>
      </c>
      <c r="O13">
        <v>1</v>
      </c>
      <c r="P13">
        <v>1</v>
      </c>
      <c r="R13" t="s">
        <v>511</v>
      </c>
      <c r="S13" t="s">
        <v>512</v>
      </c>
      <c r="T13" t="s">
        <v>513</v>
      </c>
      <c r="U13" t="s">
        <v>514</v>
      </c>
    </row>
    <row r="14" spans="1:21" s="17" customFormat="1" ht="20.149999999999999" customHeight="1">
      <c r="A14"/>
      <c r="B14"/>
      <c r="C14"/>
      <c r="D14" s="85">
        <v>6</v>
      </c>
      <c r="E14" s="266" t="s">
        <v>113</v>
      </c>
      <c r="F14" s="259" t="s">
        <v>104</v>
      </c>
      <c r="G14" s="553" t="s">
        <v>104</v>
      </c>
      <c r="H14" s="554"/>
      <c r="I14" s="555"/>
      <c r="M14" s="17">
        <v>1</v>
      </c>
      <c r="N14" s="17">
        <v>1</v>
      </c>
      <c r="O14" s="17">
        <v>0</v>
      </c>
      <c r="P14" s="17">
        <v>0</v>
      </c>
      <c r="R14" s="17" t="s">
        <v>515</v>
      </c>
      <c r="S14" s="17" t="s">
        <v>516</v>
      </c>
      <c r="T14" s="17" t="s">
        <v>517</v>
      </c>
      <c r="U14" s="17" t="s">
        <v>518</v>
      </c>
    </row>
    <row r="15" spans="1:21" s="17" customFormat="1" ht="20.149999999999999" customHeight="1">
      <c r="A15"/>
      <c r="B15"/>
      <c r="C15"/>
      <c r="D15" s="85">
        <v>7</v>
      </c>
      <c r="E15" s="265" t="s">
        <v>381</v>
      </c>
      <c r="F15" s="309" t="s">
        <v>104</v>
      </c>
      <c r="G15" s="556" t="s">
        <v>104</v>
      </c>
      <c r="H15" s="557" t="s">
        <v>104</v>
      </c>
      <c r="I15" s="557" t="s">
        <v>104</v>
      </c>
      <c r="M15" s="17">
        <v>1</v>
      </c>
      <c r="N15" s="17">
        <v>1</v>
      </c>
      <c r="O15" s="17">
        <v>1</v>
      </c>
      <c r="P15" s="17">
        <v>1</v>
      </c>
      <c r="R15" s="17" t="s">
        <v>519</v>
      </c>
      <c r="S15" s="17" t="s">
        <v>520</v>
      </c>
      <c r="T15" s="17" t="s">
        <v>521</v>
      </c>
      <c r="U15" s="17" t="s">
        <v>522</v>
      </c>
    </row>
    <row r="16" spans="1:21" ht="21" customHeight="1">
      <c r="D16" s="24">
        <v>8</v>
      </c>
      <c r="E16" s="267" t="s">
        <v>599</v>
      </c>
      <c r="F16" s="310" t="s">
        <v>104</v>
      </c>
      <c r="G16" s="431"/>
      <c r="H16" s="432"/>
      <c r="I16" s="433"/>
      <c r="R16" s="169" t="s">
        <v>599</v>
      </c>
    </row>
  </sheetData>
  <sheetProtection algorithmName="SHA-512" hashValue="hzOAFS6adrMdJse9FLHAH2LmQAANmqrmj2owmMPzSwtw+66AHz59M/N5Pu1+JmaJst7KD193tHNBFDlUuNlD2w==" saltValue="pwnjs+onqBZSleR2oZ1mHQ=="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D9" zoomScale="90" zoomScaleNormal="90" workbookViewId="0">
      <selection activeCell="F13" sqref="F13"/>
    </sheetView>
  </sheetViews>
  <sheetFormatPr defaultColWidth="0" defaultRowHeight="14.5"/>
  <cols>
    <col min="1" max="1" width="2.54296875" hidden="1" customWidth="1"/>
    <col min="2" max="3" width="9.1796875" hidden="1" customWidth="1"/>
    <col min="4" max="4" width="9.1796875" customWidth="1"/>
    <col min="5" max="5" width="7.1796875" customWidth="1"/>
    <col min="6" max="6" width="35.7265625" customWidth="1"/>
    <col min="7" max="7" width="16" customWidth="1"/>
    <col min="8" max="8" width="24.26953125" customWidth="1"/>
    <col min="9" max="12" width="16.7265625" customWidth="1"/>
    <col min="13" max="13" width="18.81640625" customWidth="1"/>
    <col min="14" max="14" width="20.26953125" style="54" customWidth="1"/>
    <col min="15" max="15" width="22.26953125" style="54" customWidth="1"/>
    <col min="16" max="16" width="17.7265625" customWidth="1"/>
    <col min="17" max="17" width="21.26953125" customWidth="1"/>
    <col min="18" max="18" width="16.7265625" customWidth="1"/>
    <col min="19" max="19" width="21.453125" customWidth="1"/>
    <col min="20" max="20" width="22.453125" customWidth="1"/>
    <col min="21" max="21" width="18.81640625" customWidth="1"/>
    <col min="22" max="22" width="16.7265625" customWidth="1"/>
    <col min="23" max="23" width="12.26953125" customWidth="1"/>
    <col min="24" max="24" width="16.7265625" customWidth="1"/>
    <col min="25" max="25" width="17.1796875" bestFit="1" customWidth="1"/>
    <col min="26" max="28" width="17.1796875" customWidth="1"/>
    <col min="29" max="30" width="2.26953125" customWidth="1"/>
    <col min="31" max="16383" width="9.1796875" hidden="1"/>
    <col min="16384" max="16384" width="2.269531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712</v>
      </c>
      <c r="AA2" t="s">
        <v>714</v>
      </c>
      <c r="AB2" t="s">
        <v>713</v>
      </c>
    </row>
    <row r="3" spans="5:28" hidden="1"/>
    <row r="4" spans="5:28" hidden="1"/>
    <row r="5" spans="5:28" hidden="1"/>
    <row r="8" spans="5:28" ht="30" customHeight="1">
      <c r="E8" s="440" t="s">
        <v>146</v>
      </c>
      <c r="F8" s="441"/>
      <c r="G8" s="441"/>
      <c r="H8" s="441"/>
      <c r="I8" s="441"/>
      <c r="J8" s="441"/>
      <c r="K8" s="441"/>
      <c r="L8" s="441"/>
      <c r="M8" s="441"/>
      <c r="N8" s="441"/>
      <c r="O8" s="441"/>
      <c r="P8" s="441"/>
      <c r="Q8" s="441"/>
      <c r="R8" s="441"/>
      <c r="S8" s="441"/>
      <c r="T8" s="441"/>
      <c r="U8" s="441"/>
      <c r="V8" s="441"/>
      <c r="W8" s="441"/>
      <c r="X8" s="441"/>
      <c r="Y8" s="441"/>
      <c r="Z8" s="441"/>
      <c r="AA8" s="441"/>
      <c r="AB8" s="442"/>
    </row>
    <row r="9" spans="5:28" ht="22.5" customHeight="1">
      <c r="E9" s="443" t="s">
        <v>374</v>
      </c>
      <c r="F9" s="444"/>
      <c r="G9" s="444"/>
      <c r="H9" s="444"/>
      <c r="I9" s="444"/>
      <c r="J9" s="444"/>
      <c r="K9" s="444"/>
      <c r="L9" s="444"/>
      <c r="M9" s="444"/>
      <c r="N9" s="444"/>
      <c r="O9" s="444"/>
      <c r="P9" s="444"/>
      <c r="Q9" s="444"/>
      <c r="R9" s="444"/>
      <c r="S9" s="444"/>
      <c r="T9" s="444"/>
      <c r="U9" s="444"/>
      <c r="V9" s="444"/>
      <c r="W9" s="444"/>
      <c r="X9" s="444"/>
      <c r="Y9" s="444"/>
      <c r="Z9" s="444"/>
      <c r="AA9" s="444"/>
      <c r="AB9" s="445"/>
    </row>
    <row r="10" spans="5:28" ht="27" customHeight="1">
      <c r="E10" s="434" t="s">
        <v>132</v>
      </c>
      <c r="F10" s="434" t="s">
        <v>133</v>
      </c>
      <c r="G10" s="434" t="s">
        <v>2</v>
      </c>
      <c r="H10" s="434" t="s">
        <v>3</v>
      </c>
      <c r="I10" s="434" t="s">
        <v>4</v>
      </c>
      <c r="J10" s="434" t="s">
        <v>5</v>
      </c>
      <c r="K10" s="434" t="s">
        <v>6</v>
      </c>
      <c r="L10" s="434" t="s">
        <v>7</v>
      </c>
      <c r="M10" s="449" t="s">
        <v>134</v>
      </c>
      <c r="N10" s="450"/>
      <c r="O10" s="450"/>
      <c r="P10" s="451"/>
      <c r="Q10" s="434" t="s">
        <v>9</v>
      </c>
      <c r="R10" s="452" t="s">
        <v>447</v>
      </c>
      <c r="S10" s="434" t="s">
        <v>116</v>
      </c>
      <c r="T10" s="434" t="s">
        <v>11</v>
      </c>
      <c r="U10" s="436" t="s">
        <v>12</v>
      </c>
      <c r="V10" s="437"/>
      <c r="W10" s="436" t="s">
        <v>13</v>
      </c>
      <c r="X10" s="437"/>
      <c r="Y10" s="434" t="s">
        <v>14</v>
      </c>
      <c r="Z10" s="446" t="s">
        <v>707</v>
      </c>
      <c r="AA10" s="447"/>
      <c r="AB10" s="448"/>
    </row>
    <row r="11" spans="5:28" ht="24" customHeight="1">
      <c r="E11" s="435"/>
      <c r="F11" s="435"/>
      <c r="G11" s="435"/>
      <c r="H11" s="435"/>
      <c r="I11" s="435"/>
      <c r="J11" s="435"/>
      <c r="K11" s="435"/>
      <c r="L11" s="435"/>
      <c r="M11" s="446" t="s">
        <v>328</v>
      </c>
      <c r="N11" s="447"/>
      <c r="O11" s="448"/>
      <c r="P11" s="435" t="s">
        <v>135</v>
      </c>
      <c r="Q11" s="435"/>
      <c r="R11" s="452"/>
      <c r="S11" s="435"/>
      <c r="T11" s="435"/>
      <c r="U11" s="438"/>
      <c r="V11" s="439"/>
      <c r="W11" s="438"/>
      <c r="X11" s="439"/>
      <c r="Y11" s="435"/>
      <c r="Z11" s="446" t="s">
        <v>708</v>
      </c>
      <c r="AA11" s="447"/>
      <c r="AB11" s="448"/>
    </row>
    <row r="12" spans="5:28" ht="79.5" customHeight="1">
      <c r="E12" s="435"/>
      <c r="F12" s="435"/>
      <c r="G12" s="435"/>
      <c r="H12" s="435"/>
      <c r="I12" s="435"/>
      <c r="J12" s="435"/>
      <c r="K12" s="435"/>
      <c r="L12" s="435"/>
      <c r="M12" s="27" t="s">
        <v>17</v>
      </c>
      <c r="N12" s="55" t="s">
        <v>18</v>
      </c>
      <c r="O12" s="55" t="s">
        <v>19</v>
      </c>
      <c r="P12" s="435"/>
      <c r="Q12" s="435"/>
      <c r="R12" s="434"/>
      <c r="S12" s="435"/>
      <c r="T12" s="435"/>
      <c r="U12" s="27" t="s">
        <v>20</v>
      </c>
      <c r="V12" s="27" t="s">
        <v>21</v>
      </c>
      <c r="W12" s="27" t="s">
        <v>20</v>
      </c>
      <c r="X12" s="27" t="s">
        <v>21</v>
      </c>
      <c r="Y12" s="435"/>
      <c r="Z12" s="345" t="s">
        <v>709</v>
      </c>
      <c r="AA12" s="345" t="s">
        <v>710</v>
      </c>
      <c r="AB12" s="345" t="s">
        <v>711</v>
      </c>
    </row>
    <row r="13" spans="5:28" ht="20.149999999999999"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49999999999999"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49999999999999"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49999999999999"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49999999999999"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68" activePane="bottomRight" state="frozen"/>
      <selection activeCell="C7" sqref="C7"/>
      <selection pane="topRight" activeCell="F7" sqref="F7"/>
      <selection pane="bottomLeft" activeCell="C12" sqref="C12"/>
      <selection pane="bottomRight" activeCell="H65" sqref="H65"/>
    </sheetView>
  </sheetViews>
  <sheetFormatPr defaultColWidth="0" defaultRowHeight="14.5"/>
  <cols>
    <col min="1" max="2" width="2.7265625" hidden="1" customWidth="1"/>
    <col min="3" max="4" width="2.7265625" customWidth="1"/>
    <col min="5" max="5" width="6.54296875" customWidth="1"/>
    <col min="6" max="6" width="46.54296875" customWidth="1"/>
    <col min="7" max="7" width="5.54296875" hidden="1" customWidth="1"/>
    <col min="8" max="10" width="20.7265625" style="121" customWidth="1"/>
    <col min="11" max="12" width="20.7265625" customWidth="1"/>
    <col min="13" max="13" width="20.7265625" style="101" customWidth="1"/>
    <col min="14" max="15" width="20.7265625" style="54" customWidth="1"/>
    <col min="16" max="16" width="20.7265625" style="121" customWidth="1"/>
    <col min="17" max="17" width="20.7265625" style="101" customWidth="1"/>
    <col min="18" max="20" width="20.7265625" style="121" customWidth="1"/>
    <col min="21" max="23" width="20.7265625" style="54" customWidth="1"/>
    <col min="24" max="24" width="20.7265625" style="121" customWidth="1"/>
    <col min="25" max="25" width="20.7265625" style="54" customWidth="1"/>
    <col min="26" max="26" width="20.7265625" style="121" customWidth="1"/>
    <col min="27" max="29" width="20.7265625" customWidth="1"/>
    <col min="30" max="32" width="5.54296875" customWidth="1"/>
    <col min="33" max="16383" width="5.54296875" hidden="1"/>
    <col min="16384" max="16384" width="4.453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712</v>
      </c>
      <c r="AB2" s="121" t="s">
        <v>714</v>
      </c>
      <c r="AC2" s="54" t="s">
        <v>713</v>
      </c>
    </row>
    <row r="3" spans="5:58" hidden="1"/>
    <row r="4" spans="5:58" hidden="1"/>
    <row r="5" spans="5:58" hidden="1"/>
    <row r="6" spans="5:58" hidden="1"/>
    <row r="7" spans="5:58" ht="15" customHeight="1"/>
    <row r="8" spans="5:58" ht="11.25" customHeight="1"/>
    <row r="9" spans="5:58" ht="18.75" customHeight="1">
      <c r="E9" s="510" t="s">
        <v>115</v>
      </c>
      <c r="F9" s="505" t="s">
        <v>0</v>
      </c>
      <c r="G9" s="506"/>
      <c r="H9" s="482" t="s">
        <v>2</v>
      </c>
      <c r="I9" s="482" t="s">
        <v>3</v>
      </c>
      <c r="J9" s="482" t="s">
        <v>4</v>
      </c>
      <c r="K9" s="435" t="s">
        <v>5</v>
      </c>
      <c r="L9" s="435" t="s">
        <v>6</v>
      </c>
      <c r="M9" s="481" t="s">
        <v>7</v>
      </c>
      <c r="N9" s="446" t="s">
        <v>8</v>
      </c>
      <c r="O9" s="447"/>
      <c r="P9" s="447"/>
      <c r="Q9" s="448"/>
      <c r="R9" s="482" t="s">
        <v>9</v>
      </c>
      <c r="S9" s="489" t="s">
        <v>447</v>
      </c>
      <c r="T9" s="482" t="s">
        <v>116</v>
      </c>
      <c r="U9" s="498" t="s">
        <v>11</v>
      </c>
      <c r="V9" s="435" t="s">
        <v>12</v>
      </c>
      <c r="W9" s="435"/>
      <c r="X9" s="435" t="s">
        <v>13</v>
      </c>
      <c r="Y9" s="435"/>
      <c r="Z9" s="482" t="s">
        <v>14</v>
      </c>
      <c r="AA9" s="467" t="s">
        <v>707</v>
      </c>
      <c r="AB9" s="468"/>
      <c r="AC9" s="469"/>
    </row>
    <row r="10" spans="5:58" ht="28.5" customHeight="1">
      <c r="E10" s="511"/>
      <c r="F10" s="507"/>
      <c r="G10" s="508"/>
      <c r="H10" s="482"/>
      <c r="I10" s="482"/>
      <c r="J10" s="482"/>
      <c r="K10" s="435"/>
      <c r="L10" s="435"/>
      <c r="M10" s="481"/>
      <c r="N10" s="446" t="s">
        <v>15</v>
      </c>
      <c r="O10" s="447"/>
      <c r="P10" s="448"/>
      <c r="Q10" s="481" t="s">
        <v>16</v>
      </c>
      <c r="R10" s="482"/>
      <c r="S10" s="490"/>
      <c r="T10" s="482"/>
      <c r="U10" s="498"/>
      <c r="V10" s="435"/>
      <c r="W10" s="435"/>
      <c r="X10" s="435"/>
      <c r="Y10" s="435"/>
      <c r="Z10" s="482"/>
      <c r="AA10" s="446" t="s">
        <v>708</v>
      </c>
      <c r="AB10" s="447"/>
      <c r="AC10" s="448"/>
    </row>
    <row r="11" spans="5:58" ht="113.25" customHeight="1">
      <c r="E11" s="512"/>
      <c r="F11" s="436"/>
      <c r="G11" s="437"/>
      <c r="H11" s="482"/>
      <c r="I11" s="482"/>
      <c r="J11" s="482"/>
      <c r="K11" s="435"/>
      <c r="L11" s="435"/>
      <c r="M11" s="481"/>
      <c r="N11" s="55" t="s">
        <v>17</v>
      </c>
      <c r="O11" s="55" t="s">
        <v>18</v>
      </c>
      <c r="P11" s="122" t="s">
        <v>19</v>
      </c>
      <c r="Q11" s="481"/>
      <c r="R11" s="482"/>
      <c r="S11" s="491"/>
      <c r="T11" s="482"/>
      <c r="U11" s="498"/>
      <c r="V11" s="55" t="s">
        <v>20</v>
      </c>
      <c r="W11" s="55" t="s">
        <v>21</v>
      </c>
      <c r="X11" s="122" t="s">
        <v>20</v>
      </c>
      <c r="Y11" s="55" t="s">
        <v>21</v>
      </c>
      <c r="Z11" s="482"/>
      <c r="AA11" s="55" t="s">
        <v>709</v>
      </c>
      <c r="AB11" s="55" t="s">
        <v>710</v>
      </c>
      <c r="AC11" s="55" t="s">
        <v>711</v>
      </c>
    </row>
    <row r="12" spans="5:58" ht="18.75" customHeight="1">
      <c r="E12" s="98" t="s">
        <v>22</v>
      </c>
      <c r="F12" s="470" t="s">
        <v>23</v>
      </c>
      <c r="G12" s="471"/>
      <c r="H12" s="471"/>
      <c r="I12" s="471"/>
      <c r="J12" s="471"/>
      <c r="K12" s="471"/>
      <c r="L12" s="471"/>
      <c r="M12" s="471"/>
      <c r="N12" s="471"/>
      <c r="O12" s="471"/>
      <c r="P12" s="471"/>
      <c r="Q12" s="471"/>
      <c r="R12" s="471"/>
      <c r="S12" s="471"/>
      <c r="T12" s="471"/>
      <c r="U12" s="471"/>
      <c r="V12" s="471"/>
      <c r="W12" s="471"/>
      <c r="X12" s="471"/>
      <c r="Y12" s="471"/>
      <c r="Z12" s="471"/>
      <c r="AA12" s="471"/>
      <c r="AB12" s="471"/>
      <c r="AC12" s="472"/>
    </row>
    <row r="13" spans="5:58" ht="20.149999999999999"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49999999999999"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455"/>
      <c r="AB14" s="456"/>
      <c r="AC14" s="457"/>
      <c r="AH14" t="s">
        <v>192</v>
      </c>
      <c r="AR14" t="s">
        <v>166</v>
      </c>
      <c r="AX14" t="s">
        <v>192</v>
      </c>
      <c r="AZ14" t="s">
        <v>329</v>
      </c>
      <c r="BF14" t="s">
        <v>282</v>
      </c>
    </row>
    <row r="15" spans="5:58" ht="20.149999999999999"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58"/>
      <c r="AB15" s="459"/>
      <c r="AC15" s="460"/>
      <c r="AH15" t="s">
        <v>193</v>
      </c>
      <c r="AR15" t="s">
        <v>167</v>
      </c>
      <c r="AX15" t="s">
        <v>193</v>
      </c>
      <c r="AZ15" t="s">
        <v>330</v>
      </c>
      <c r="BF15" t="s">
        <v>284</v>
      </c>
    </row>
    <row r="16" spans="5:58" ht="20.149999999999999"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58"/>
      <c r="AB16" s="459"/>
      <c r="AC16" s="460"/>
      <c r="AH16" t="s">
        <v>285</v>
      </c>
      <c r="AR16" t="s">
        <v>168</v>
      </c>
      <c r="AX16" t="s">
        <v>285</v>
      </c>
      <c r="AZ16" t="s">
        <v>199</v>
      </c>
      <c r="BF16" t="s">
        <v>305</v>
      </c>
    </row>
    <row r="17" spans="5:58" ht="20.149999999999999"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58"/>
      <c r="AB17" s="459"/>
      <c r="AC17" s="460"/>
      <c r="AH17" t="s">
        <v>286</v>
      </c>
      <c r="AR17" t="s">
        <v>169</v>
      </c>
      <c r="AX17" t="s">
        <v>286</v>
      </c>
      <c r="AZ17" t="s">
        <v>332</v>
      </c>
      <c r="BF17" t="s">
        <v>315</v>
      </c>
    </row>
    <row r="18" spans="5:58" ht="20.149999999999999" customHeight="1">
      <c r="E18" s="479" t="s">
        <v>35</v>
      </c>
      <c r="F18" s="479"/>
      <c r="G18" s="479"/>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61"/>
      <c r="AB18" s="462"/>
      <c r="AC18" s="463"/>
      <c r="AR18" t="s">
        <v>170</v>
      </c>
      <c r="AX18" t="s">
        <v>287</v>
      </c>
      <c r="AZ18" t="s">
        <v>200</v>
      </c>
      <c r="BF18" t="s">
        <v>306</v>
      </c>
    </row>
    <row r="19" spans="5:58" ht="20.149999999999999"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61"/>
      <c r="AB19" s="462"/>
      <c r="AC19" s="463"/>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58"/>
      <c r="AB20" s="459"/>
      <c r="AC20" s="460"/>
      <c r="AH20" t="s">
        <v>287</v>
      </c>
      <c r="AR20" t="s">
        <v>171</v>
      </c>
      <c r="AX20" t="s">
        <v>40</v>
      </c>
      <c r="AZ20" t="s">
        <v>203</v>
      </c>
      <c r="BF20" t="s">
        <v>317</v>
      </c>
    </row>
    <row r="21" spans="5:58" ht="20.149999999999999"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58"/>
      <c r="AB21" s="459"/>
      <c r="AC21" s="460"/>
      <c r="AH21" t="s">
        <v>39</v>
      </c>
      <c r="AR21" t="s">
        <v>172</v>
      </c>
      <c r="AX21" t="s">
        <v>288</v>
      </c>
      <c r="AZ21" t="s">
        <v>202</v>
      </c>
      <c r="BF21" t="s">
        <v>308</v>
      </c>
    </row>
    <row r="22" spans="5:58" ht="20.149999999999999"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58"/>
      <c r="AB22" s="459"/>
      <c r="AC22" s="460"/>
      <c r="AH22" t="s">
        <v>40</v>
      </c>
      <c r="AR22" t="s">
        <v>174</v>
      </c>
      <c r="AX22" t="s">
        <v>289</v>
      </c>
      <c r="AZ22" t="s">
        <v>204</v>
      </c>
      <c r="BF22" t="s">
        <v>318</v>
      </c>
    </row>
    <row r="23" spans="5:58" ht="20.149999999999999"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58"/>
      <c r="AB23" s="459"/>
      <c r="AC23" s="460"/>
      <c r="AH23" t="s">
        <v>288</v>
      </c>
      <c r="AR23" t="s">
        <v>173</v>
      </c>
    </row>
    <row r="24" spans="5:58" ht="20.149999999999999"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58"/>
      <c r="AB24" s="459"/>
      <c r="AC24" s="460"/>
      <c r="AH24" t="s">
        <v>289</v>
      </c>
      <c r="AR24" t="s">
        <v>175</v>
      </c>
    </row>
    <row r="25" spans="5:58" ht="20.149999999999999" customHeight="1">
      <c r="E25" s="479" t="s">
        <v>43</v>
      </c>
      <c r="F25" s="479"/>
      <c r="G25" s="479"/>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61"/>
      <c r="AB25" s="462"/>
      <c r="AC25" s="463"/>
      <c r="AR25" t="s">
        <v>176</v>
      </c>
    </row>
    <row r="26" spans="5:58" ht="36.75" customHeight="1">
      <c r="E26" s="480" t="s">
        <v>88</v>
      </c>
      <c r="F26" s="480"/>
      <c r="G26" s="480"/>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464"/>
      <c r="AB26" s="465"/>
      <c r="AC26" s="466"/>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49999999999999" customHeight="1">
      <c r="E29" s="86" t="s">
        <v>24</v>
      </c>
      <c r="F29" s="473" t="s">
        <v>654</v>
      </c>
      <c r="G29" s="474"/>
      <c r="H29" s="474"/>
      <c r="I29" s="474"/>
      <c r="J29" s="474"/>
      <c r="K29" s="474"/>
      <c r="L29" s="474"/>
      <c r="M29" s="474"/>
      <c r="N29" s="474"/>
      <c r="O29" s="474"/>
      <c r="P29" s="474"/>
      <c r="Q29" s="474"/>
      <c r="R29" s="474"/>
      <c r="S29" s="474"/>
      <c r="T29" s="474"/>
      <c r="U29" s="474"/>
      <c r="V29" s="474"/>
      <c r="W29" s="474"/>
      <c r="X29" s="474"/>
      <c r="Y29" s="474"/>
      <c r="Z29" s="474"/>
      <c r="AA29" s="474"/>
      <c r="AB29" s="474"/>
      <c r="AC29" s="475"/>
    </row>
    <row r="30" spans="5:58" ht="20.149999999999999"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3"/>
      <c r="Y30" s="484"/>
      <c r="Z30" s="240"/>
      <c r="AA30" s="240"/>
      <c r="AB30" s="240"/>
      <c r="AC30" s="240"/>
      <c r="AH30" t="s">
        <v>290</v>
      </c>
      <c r="AR30" t="s">
        <v>271</v>
      </c>
      <c r="AX30" t="s">
        <v>290</v>
      </c>
      <c r="AZ30" t="s">
        <v>205</v>
      </c>
      <c r="BF30" t="s">
        <v>319</v>
      </c>
    </row>
    <row r="31" spans="5:58" ht="20.149999999999999"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5"/>
      <c r="Y31" s="486"/>
      <c r="Z31" s="240"/>
      <c r="AA31" s="240"/>
      <c r="AB31" s="240"/>
      <c r="AC31" s="240"/>
      <c r="AH31" t="s">
        <v>291</v>
      </c>
      <c r="AR31" t="s">
        <v>178</v>
      </c>
      <c r="AX31" t="s">
        <v>291</v>
      </c>
      <c r="AZ31" t="s">
        <v>206</v>
      </c>
      <c r="BF31" t="s">
        <v>309</v>
      </c>
    </row>
    <row r="32" spans="5:58" ht="20.149999999999999"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5"/>
      <c r="Y32" s="486"/>
      <c r="Z32" s="240"/>
      <c r="AA32" s="240"/>
      <c r="AB32" s="240"/>
      <c r="AC32" s="240"/>
      <c r="AH32" t="s">
        <v>798</v>
      </c>
      <c r="AR32" t="s">
        <v>179</v>
      </c>
      <c r="AX32" t="s">
        <v>798</v>
      </c>
      <c r="AZ32" t="s">
        <v>207</v>
      </c>
      <c r="BF32" t="s">
        <v>310</v>
      </c>
    </row>
    <row r="33" spans="5:58" ht="20.149999999999999"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5"/>
      <c r="Y33" s="486"/>
      <c r="Z33" s="240"/>
      <c r="AA33" s="240"/>
      <c r="AB33" s="240"/>
      <c r="AC33" s="240"/>
      <c r="AH33" t="s">
        <v>294</v>
      </c>
      <c r="AR33" t="s">
        <v>718</v>
      </c>
      <c r="AX33" t="s">
        <v>294</v>
      </c>
      <c r="AZ33" t="s">
        <v>744</v>
      </c>
      <c r="BF33" t="s">
        <v>743</v>
      </c>
    </row>
    <row r="34" spans="5:58" ht="20.149999999999999"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5"/>
      <c r="Y34" s="486"/>
      <c r="Z34" s="240"/>
      <c r="AA34" s="240"/>
      <c r="AB34" s="240"/>
      <c r="AC34" s="240"/>
      <c r="AH34" t="s">
        <v>295</v>
      </c>
      <c r="AR34" t="s">
        <v>181</v>
      </c>
      <c r="AX34" t="s">
        <v>295</v>
      </c>
      <c r="AZ34" t="s">
        <v>209</v>
      </c>
      <c r="BF34" t="s">
        <v>312</v>
      </c>
    </row>
    <row r="35" spans="5:58" ht="20.149999999999999"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5"/>
      <c r="Y35" s="486"/>
      <c r="Z35" s="240"/>
      <c r="AA35" s="240"/>
      <c r="AB35" s="240"/>
      <c r="AC35" s="240"/>
      <c r="AH35" t="s">
        <v>296</v>
      </c>
      <c r="AR35" t="s">
        <v>182</v>
      </c>
      <c r="AX35" t="s">
        <v>296</v>
      </c>
      <c r="AZ35" t="s">
        <v>210</v>
      </c>
      <c r="BF35" t="s">
        <v>313</v>
      </c>
    </row>
    <row r="36" spans="5:58" ht="20.149999999999999" customHeight="1">
      <c r="E36" s="88" t="s">
        <v>51</v>
      </c>
      <c r="F36" s="318" t="s">
        <v>651</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5"/>
      <c r="Y36" s="486"/>
      <c r="Z36" s="240"/>
      <c r="AA36" s="240"/>
      <c r="AB36" s="240"/>
      <c r="AC36" s="240"/>
      <c r="AH36" t="s">
        <v>825</v>
      </c>
      <c r="AR36" t="s">
        <v>719</v>
      </c>
      <c r="AX36" t="s">
        <v>825</v>
      </c>
      <c r="AZ36" t="s">
        <v>746</v>
      </c>
      <c r="BF36" t="s">
        <v>745</v>
      </c>
    </row>
    <row r="37" spans="5:58" ht="20.149999999999999" customHeight="1">
      <c r="E37" s="88" t="s">
        <v>53</v>
      </c>
      <c r="F37" s="319" t="s">
        <v>652</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5"/>
      <c r="Y37" s="486"/>
      <c r="Z37" s="240"/>
      <c r="AA37" s="240"/>
      <c r="AB37" s="240"/>
      <c r="AC37" s="240"/>
      <c r="AH37" t="s">
        <v>826</v>
      </c>
      <c r="AR37" t="s">
        <v>720</v>
      </c>
      <c r="AX37" t="s">
        <v>826</v>
      </c>
      <c r="AZ37" t="s">
        <v>748</v>
      </c>
      <c r="BF37" t="s">
        <v>747</v>
      </c>
    </row>
    <row r="38" spans="5:58" ht="20.149999999999999"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5"/>
      <c r="Y38" s="486"/>
      <c r="Z38" s="240"/>
      <c r="AA38" s="240"/>
      <c r="AB38" s="240"/>
      <c r="AC38" s="240"/>
      <c r="AH38" t="s">
        <v>197</v>
      </c>
      <c r="AR38" t="s">
        <v>183</v>
      </c>
      <c r="AX38" t="s">
        <v>197</v>
      </c>
      <c r="AZ38" t="s">
        <v>331</v>
      </c>
      <c r="BF38" t="s">
        <v>314</v>
      </c>
    </row>
    <row r="39" spans="5:58" ht="20.149999999999999" customHeight="1">
      <c r="E39" s="88" t="s">
        <v>669</v>
      </c>
      <c r="F39" s="320" t="s">
        <v>653</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5"/>
      <c r="Y39" s="486"/>
      <c r="Z39" s="240"/>
      <c r="AA39" s="240"/>
      <c r="AB39" s="240"/>
      <c r="AC39" s="240"/>
      <c r="AH39" t="s">
        <v>653</v>
      </c>
      <c r="AR39" t="s">
        <v>721</v>
      </c>
      <c r="AX39" t="s">
        <v>653</v>
      </c>
      <c r="AZ39" t="s">
        <v>751</v>
      </c>
      <c r="BF39" t="s">
        <v>749</v>
      </c>
    </row>
    <row r="40" spans="5:58" ht="20.149999999999999" customHeight="1">
      <c r="E40" s="94" t="s">
        <v>670</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5"/>
      <c r="Y40" s="486"/>
      <c r="Z40" s="240"/>
      <c r="AA40" s="240"/>
      <c r="AB40" s="240"/>
      <c r="AC40" s="240"/>
      <c r="AH40" t="s">
        <v>297</v>
      </c>
      <c r="AR40" t="s">
        <v>722</v>
      </c>
      <c r="AX40" t="s">
        <v>297</v>
      </c>
      <c r="AZ40" t="s">
        <v>752</v>
      </c>
      <c r="BF40" t="s">
        <v>750</v>
      </c>
    </row>
    <row r="41" spans="5:58" ht="20.149999999999999" customHeight="1">
      <c r="E41" s="479" t="s">
        <v>56</v>
      </c>
      <c r="F41" s="479"/>
      <c r="G41" s="479"/>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87"/>
      <c r="Y41" s="488"/>
      <c r="Z41" s="52" t="str">
        <f>+IFERROR(IF(COUNT(Z30:Z40),ROUND(SUM(Z30:Z40),0),""),"")</f>
        <v/>
      </c>
      <c r="AA41" s="52" t="str">
        <f t="shared" ref="AA41:AC41" si="12">+IFERROR(IF(COUNT(AA30:AA40),ROUND(SUM(AA30:AA40),0),""),"")</f>
        <v/>
      </c>
      <c r="AB41" s="52" t="str">
        <f t="shared" si="12"/>
        <v/>
      </c>
      <c r="AC41" s="52" t="str">
        <f t="shared" si="12"/>
        <v/>
      </c>
      <c r="AR41" t="s">
        <v>804</v>
      </c>
    </row>
    <row r="42" spans="5:58" ht="20.149999999999999" customHeight="1">
      <c r="E42" s="86" t="s">
        <v>36</v>
      </c>
      <c r="F42" s="476" t="s">
        <v>655</v>
      </c>
      <c r="G42" s="477"/>
      <c r="H42" s="477"/>
      <c r="I42" s="477"/>
      <c r="J42" s="477"/>
      <c r="K42" s="477"/>
      <c r="L42" s="477"/>
      <c r="M42" s="477"/>
      <c r="N42" s="477"/>
      <c r="O42" s="477"/>
      <c r="P42" s="477"/>
      <c r="Q42" s="477"/>
      <c r="R42" s="477"/>
      <c r="S42" s="477"/>
      <c r="T42" s="477"/>
      <c r="U42" s="477"/>
      <c r="V42" s="477"/>
      <c r="W42" s="477"/>
      <c r="X42" s="477"/>
      <c r="Y42" s="477"/>
      <c r="Z42" s="477"/>
      <c r="AA42" s="477"/>
      <c r="AB42" s="477"/>
      <c r="AC42" s="478"/>
    </row>
    <row r="43" spans="5:58" ht="20.149999999999999" customHeight="1">
      <c r="E43" s="88" t="s">
        <v>26</v>
      </c>
      <c r="F43" s="321" t="s">
        <v>656</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3"/>
      <c r="Y43" s="484"/>
      <c r="Z43" s="240"/>
      <c r="AA43" s="240"/>
      <c r="AB43" s="240"/>
      <c r="AC43" s="240"/>
      <c r="AH43" t="s">
        <v>656</v>
      </c>
      <c r="AR43" t="s">
        <v>723</v>
      </c>
      <c r="AX43" t="s">
        <v>656</v>
      </c>
      <c r="AZ43" t="s">
        <v>754</v>
      </c>
      <c r="BF43" t="s">
        <v>753</v>
      </c>
    </row>
    <row r="44" spans="5:58" ht="20.149999999999999"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5"/>
      <c r="Y44" s="486"/>
      <c r="Z44" s="240"/>
      <c r="AA44" s="240"/>
      <c r="AB44" s="240"/>
      <c r="AC44" s="240"/>
      <c r="AH44" t="s">
        <v>292</v>
      </c>
      <c r="AR44" t="s">
        <v>180</v>
      </c>
      <c r="AX44" t="s">
        <v>292</v>
      </c>
      <c r="AZ44" t="s">
        <v>208</v>
      </c>
      <c r="BF44" t="s">
        <v>311</v>
      </c>
    </row>
    <row r="45" spans="5:58" ht="20.149999999999999" customHeight="1">
      <c r="E45" s="88" t="s">
        <v>30</v>
      </c>
      <c r="F45" s="322" t="s">
        <v>652</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5"/>
      <c r="Y45" s="486"/>
      <c r="Z45" s="240"/>
      <c r="AA45" s="240"/>
      <c r="AB45" s="240"/>
      <c r="AC45" s="240"/>
      <c r="AH45" t="s">
        <v>690</v>
      </c>
      <c r="AR45" t="s">
        <v>724</v>
      </c>
      <c r="AX45" t="s">
        <v>690</v>
      </c>
      <c r="AZ45" t="s">
        <v>756</v>
      </c>
      <c r="BF45" t="s">
        <v>755</v>
      </c>
    </row>
    <row r="46" spans="5:58" ht="20.149999999999999" customHeight="1">
      <c r="E46" s="88" t="s">
        <v>32</v>
      </c>
      <c r="F46" s="198" t="s">
        <v>647</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5"/>
      <c r="Y46" s="486"/>
      <c r="Z46" s="240"/>
      <c r="AA46" s="240"/>
      <c r="AB46" s="240"/>
      <c r="AC46" s="240"/>
      <c r="AH46" t="s">
        <v>293</v>
      </c>
      <c r="AR46" t="s">
        <v>725</v>
      </c>
      <c r="AX46" t="s">
        <v>293</v>
      </c>
      <c r="AZ46" t="s">
        <v>758</v>
      </c>
      <c r="BF46" t="s">
        <v>757</v>
      </c>
    </row>
    <row r="47" spans="5:58" ht="20.149999999999999" customHeight="1">
      <c r="E47" s="88" t="s">
        <v>42</v>
      </c>
      <c r="F47" s="323" t="s">
        <v>657</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5"/>
      <c r="Y47" s="486"/>
      <c r="Z47" s="240"/>
      <c r="AA47" s="240"/>
      <c r="AB47" s="240"/>
      <c r="AC47" s="240"/>
      <c r="AH47" t="s">
        <v>693</v>
      </c>
      <c r="AR47" t="s">
        <v>726</v>
      </c>
      <c r="AX47" t="s">
        <v>693</v>
      </c>
      <c r="AZ47" t="s">
        <v>760</v>
      </c>
      <c r="BF47" t="s">
        <v>759</v>
      </c>
    </row>
    <row r="48" spans="5:58" ht="29">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5"/>
      <c r="Y48" s="486"/>
      <c r="Z48" s="240"/>
      <c r="AA48" s="240"/>
      <c r="AB48" s="240"/>
      <c r="AC48" s="240"/>
      <c r="AH48" t="s">
        <v>797</v>
      </c>
      <c r="AR48" t="s">
        <v>184</v>
      </c>
      <c r="AX48" t="s">
        <v>797</v>
      </c>
      <c r="AZ48" t="s">
        <v>762</v>
      </c>
      <c r="BF48" t="s">
        <v>761</v>
      </c>
    </row>
    <row r="49" spans="5:58" ht="20.149999999999999"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5"/>
      <c r="Y49" s="486"/>
      <c r="Z49" s="240"/>
      <c r="AA49" s="240"/>
      <c r="AB49" s="240"/>
      <c r="AC49" s="240"/>
      <c r="AH49" t="s">
        <v>827</v>
      </c>
      <c r="AR49" t="s">
        <v>727</v>
      </c>
      <c r="AX49" t="s">
        <v>827</v>
      </c>
      <c r="AZ49" t="s">
        <v>764</v>
      </c>
      <c r="BF49" t="s">
        <v>763</v>
      </c>
    </row>
    <row r="50" spans="5:58" ht="20.149999999999999" customHeight="1">
      <c r="E50" s="479" t="s">
        <v>60</v>
      </c>
      <c r="F50" s="479"/>
      <c r="G50" s="479"/>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87"/>
      <c r="Y50" s="488"/>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837</v>
      </c>
    </row>
    <row r="51" spans="5:58" ht="20.149999999999999" customHeight="1">
      <c r="E51" s="86" t="s">
        <v>671</v>
      </c>
      <c r="F51" s="476" t="s">
        <v>658</v>
      </c>
      <c r="G51" s="477"/>
      <c r="H51" s="477"/>
      <c r="I51" s="477"/>
      <c r="J51" s="477"/>
      <c r="K51" s="477"/>
      <c r="L51" s="477"/>
      <c r="M51" s="477"/>
      <c r="N51" s="477"/>
      <c r="O51" s="477"/>
      <c r="P51" s="477"/>
      <c r="Q51" s="477"/>
      <c r="R51" s="477"/>
      <c r="S51" s="477"/>
      <c r="T51" s="477"/>
      <c r="U51" s="477"/>
      <c r="V51" s="477"/>
      <c r="W51" s="477"/>
      <c r="X51" s="477"/>
      <c r="Y51" s="477"/>
      <c r="Z51" s="477"/>
      <c r="AA51" s="477"/>
      <c r="AB51" s="477"/>
      <c r="AC51" s="478"/>
    </row>
    <row r="52" spans="5:58" ht="20.149999999999999" customHeight="1">
      <c r="E52" s="315" t="s">
        <v>26</v>
      </c>
      <c r="F52" s="338" t="s">
        <v>648</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3"/>
      <c r="Y52" s="484"/>
      <c r="Z52" s="240"/>
      <c r="AA52" s="240"/>
      <c r="AB52" s="240"/>
      <c r="AC52" s="240"/>
      <c r="AH52" t="s">
        <v>194</v>
      </c>
      <c r="AR52" t="s">
        <v>728</v>
      </c>
      <c r="AX52" t="s">
        <v>194</v>
      </c>
      <c r="AZ52" t="s">
        <v>766</v>
      </c>
      <c r="BF52" t="s">
        <v>765</v>
      </c>
    </row>
    <row r="53" spans="5:58" ht="20.149999999999999" customHeight="1">
      <c r="E53" s="316" t="s">
        <v>28</v>
      </c>
      <c r="F53" s="325" t="s">
        <v>659</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5"/>
      <c r="Y53" s="486"/>
      <c r="Z53" s="240"/>
      <c r="AA53" s="240"/>
      <c r="AB53" s="240"/>
      <c r="AC53" s="240"/>
      <c r="AH53" t="s">
        <v>828</v>
      </c>
      <c r="AR53" t="s">
        <v>729</v>
      </c>
      <c r="AX53" t="s">
        <v>828</v>
      </c>
      <c r="AZ53" t="s">
        <v>768</v>
      </c>
      <c r="BF53" t="s">
        <v>767</v>
      </c>
    </row>
    <row r="54" spans="5:58" ht="29">
      <c r="E54" s="317" t="s">
        <v>30</v>
      </c>
      <c r="F54" s="326" t="s">
        <v>660</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5"/>
      <c r="Y54" s="486"/>
      <c r="Z54" s="240"/>
      <c r="AA54" s="240"/>
      <c r="AB54" s="240"/>
      <c r="AC54" s="240"/>
      <c r="AH54" t="s">
        <v>829</v>
      </c>
      <c r="AR54" t="s">
        <v>730</v>
      </c>
      <c r="AX54" t="s">
        <v>829</v>
      </c>
      <c r="AZ54" t="s">
        <v>770</v>
      </c>
      <c r="BF54" t="s">
        <v>769</v>
      </c>
    </row>
    <row r="55" spans="5:58" ht="20.149999999999999" customHeight="1">
      <c r="E55" s="479" t="s">
        <v>65</v>
      </c>
      <c r="F55" s="479"/>
      <c r="G55" s="479"/>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5"/>
      <c r="Y55" s="486"/>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49999999999999" customHeight="1">
      <c r="E56" s="92" t="s">
        <v>672</v>
      </c>
      <c r="F56" s="196" t="s">
        <v>61</v>
      </c>
      <c r="G56" s="138"/>
      <c r="H56" s="284"/>
      <c r="I56" s="284"/>
      <c r="J56" s="284"/>
      <c r="K56" s="138"/>
      <c r="L56" s="138"/>
      <c r="M56" s="139"/>
      <c r="N56" s="140"/>
      <c r="O56" s="140"/>
      <c r="P56" s="284"/>
      <c r="Q56" s="139"/>
      <c r="R56" s="284"/>
      <c r="S56" s="284"/>
      <c r="T56" s="284"/>
      <c r="U56" s="138"/>
      <c r="V56" s="140"/>
      <c r="W56" s="141"/>
      <c r="X56" s="485"/>
      <c r="Y56" s="486"/>
      <c r="Z56" s="333"/>
      <c r="AA56" s="123"/>
      <c r="AB56" s="123"/>
      <c r="AC56" s="289"/>
    </row>
    <row r="57" spans="5:58" ht="51.75" customHeight="1">
      <c r="E57" s="314" t="s">
        <v>26</v>
      </c>
      <c r="F57" s="312" t="s">
        <v>661</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5"/>
      <c r="Y57" s="486"/>
      <c r="Z57" s="240"/>
      <c r="AA57" s="240"/>
      <c r="AB57" s="240"/>
      <c r="AC57" s="240"/>
      <c r="AH57" t="s">
        <v>830</v>
      </c>
      <c r="AR57" t="s">
        <v>731</v>
      </c>
      <c r="AX57" t="s">
        <v>830</v>
      </c>
      <c r="AZ57" t="s">
        <v>772</v>
      </c>
      <c r="BF57" t="s">
        <v>771</v>
      </c>
    </row>
    <row r="58" spans="5:58" ht="51.75" customHeight="1">
      <c r="E58" s="314" t="s">
        <v>28</v>
      </c>
      <c r="F58" s="312" t="s">
        <v>662</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5"/>
      <c r="Y58" s="486"/>
      <c r="Z58" s="240"/>
      <c r="AA58" s="240"/>
      <c r="AB58" s="240"/>
      <c r="AC58" s="240"/>
      <c r="AH58" t="s">
        <v>831</v>
      </c>
      <c r="AR58" t="s">
        <v>732</v>
      </c>
      <c r="AX58" t="s">
        <v>831</v>
      </c>
      <c r="AZ58" t="s">
        <v>774</v>
      </c>
      <c r="BF58" t="s">
        <v>773</v>
      </c>
    </row>
    <row r="59" spans="5:58" ht="51.75" customHeight="1">
      <c r="E59" s="314" t="s">
        <v>30</v>
      </c>
      <c r="F59" s="312" t="s">
        <v>663</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5"/>
      <c r="Y59" s="486"/>
      <c r="Z59" s="240"/>
      <c r="AA59" s="240"/>
      <c r="AB59" s="240"/>
      <c r="AC59" s="240"/>
      <c r="AH59" t="s">
        <v>663</v>
      </c>
      <c r="AR59" t="s">
        <v>733</v>
      </c>
      <c r="AX59" t="s">
        <v>663</v>
      </c>
      <c r="AZ59" t="s">
        <v>776</v>
      </c>
      <c r="BF59" t="s">
        <v>775</v>
      </c>
    </row>
    <row r="60" spans="5:58" ht="51.75" customHeight="1">
      <c r="E60" s="314" t="s">
        <v>32</v>
      </c>
      <c r="F60" s="312" t="s">
        <v>664</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5"/>
      <c r="Y60" s="486"/>
      <c r="Z60" s="240"/>
      <c r="AA60" s="240"/>
      <c r="AB60" s="240"/>
      <c r="AC60" s="240"/>
      <c r="AH60" t="s">
        <v>832</v>
      </c>
      <c r="AR60" t="s">
        <v>734</v>
      </c>
      <c r="AX60" t="s">
        <v>832</v>
      </c>
      <c r="AZ60" t="s">
        <v>778</v>
      </c>
      <c r="BF60" t="s">
        <v>777</v>
      </c>
    </row>
    <row r="61" spans="5:58" ht="51.75" customHeight="1">
      <c r="E61" s="314" t="s">
        <v>42</v>
      </c>
      <c r="F61" s="312" t="s">
        <v>665</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5"/>
      <c r="Y61" s="486"/>
      <c r="Z61" s="240"/>
      <c r="AA61" s="240"/>
      <c r="AB61" s="240"/>
      <c r="AC61" s="240"/>
      <c r="AH61" t="s">
        <v>833</v>
      </c>
      <c r="AR61" t="s">
        <v>735</v>
      </c>
      <c r="AX61" t="s">
        <v>833</v>
      </c>
      <c r="AZ61" t="s">
        <v>780</v>
      </c>
      <c r="BF61" t="s">
        <v>779</v>
      </c>
    </row>
    <row r="62" spans="5:58" ht="51.75" customHeight="1">
      <c r="E62" s="314" t="s">
        <v>50</v>
      </c>
      <c r="F62" s="330" t="s">
        <v>666</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5"/>
      <c r="Y62" s="486"/>
      <c r="Z62" s="240"/>
      <c r="AA62" s="240"/>
      <c r="AB62" s="240"/>
      <c r="AC62" s="240"/>
      <c r="AH62" t="s">
        <v>834</v>
      </c>
      <c r="AR62" t="s">
        <v>736</v>
      </c>
      <c r="AX62" t="s">
        <v>834</v>
      </c>
      <c r="AZ62" t="s">
        <v>782</v>
      </c>
      <c r="BF62" t="s">
        <v>781</v>
      </c>
    </row>
    <row r="63" spans="5:58" ht="51.75" customHeight="1">
      <c r="E63" s="314" t="s">
        <v>51</v>
      </c>
      <c r="F63" s="312" t="s">
        <v>649</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5"/>
      <c r="Y63" s="486"/>
      <c r="Z63" s="240">
        <v>6489</v>
      </c>
      <c r="AA63" s="240">
        <v>0</v>
      </c>
      <c r="AB63" s="240">
        <v>0</v>
      </c>
      <c r="AC63" s="240">
        <v>0</v>
      </c>
      <c r="AH63" t="s">
        <v>195</v>
      </c>
      <c r="AR63" t="s">
        <v>737</v>
      </c>
      <c r="AX63" t="s">
        <v>195</v>
      </c>
      <c r="AZ63" t="s">
        <v>784</v>
      </c>
      <c r="BF63" t="s">
        <v>783</v>
      </c>
    </row>
    <row r="64" spans="5:58" ht="43.5" customHeight="1">
      <c r="E64" s="314" t="s">
        <v>53</v>
      </c>
      <c r="F64" s="199" t="s">
        <v>650</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5"/>
      <c r="Y64" s="486"/>
      <c r="Z64" s="240">
        <v>431925</v>
      </c>
      <c r="AA64" s="240">
        <v>0</v>
      </c>
      <c r="AB64" s="240">
        <v>0</v>
      </c>
      <c r="AC64" s="240">
        <v>0</v>
      </c>
      <c r="AH64" t="s">
        <v>196</v>
      </c>
      <c r="AR64" t="s">
        <v>738</v>
      </c>
      <c r="AX64" t="s">
        <v>196</v>
      </c>
      <c r="AZ64" t="s">
        <v>786</v>
      </c>
      <c r="BF64" t="s">
        <v>785</v>
      </c>
    </row>
    <row r="65" spans="5:58" ht="43.5" customHeight="1">
      <c r="E65" s="314" t="s">
        <v>55</v>
      </c>
      <c r="F65" s="199" t="s">
        <v>667</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5"/>
      <c r="Y65" s="486"/>
      <c r="Z65" s="240"/>
      <c r="AA65" s="240"/>
      <c r="AB65" s="240"/>
      <c r="AC65" s="240"/>
      <c r="AH65" t="s">
        <v>667</v>
      </c>
      <c r="AR65" t="s">
        <v>739</v>
      </c>
      <c r="AX65" t="s">
        <v>667</v>
      </c>
      <c r="AZ65" t="s">
        <v>788</v>
      </c>
      <c r="BF65" t="s">
        <v>787</v>
      </c>
    </row>
    <row r="66" spans="5:58" ht="43.5" customHeight="1">
      <c r="E66" s="314" t="s">
        <v>669</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5"/>
      <c r="Y66" s="486"/>
      <c r="Z66" s="240"/>
      <c r="AA66" s="240"/>
      <c r="AB66" s="240"/>
      <c r="AC66" s="240"/>
      <c r="AH66" t="s">
        <v>464</v>
      </c>
      <c r="AR66" t="s">
        <v>740</v>
      </c>
      <c r="AX66" t="s">
        <v>464</v>
      </c>
      <c r="AZ66" t="s">
        <v>790</v>
      </c>
      <c r="BF66" t="s">
        <v>789</v>
      </c>
    </row>
    <row r="67" spans="5:58" ht="43.5" customHeight="1">
      <c r="E67" s="314" t="s">
        <v>670</v>
      </c>
      <c r="F67" s="199" t="s">
        <v>668</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5"/>
      <c r="Y67" s="486"/>
      <c r="Z67" s="240"/>
      <c r="AA67" s="240"/>
      <c r="AB67" s="240"/>
      <c r="AC67" s="240"/>
      <c r="AH67" t="s">
        <v>668</v>
      </c>
      <c r="AR67" t="s">
        <v>741</v>
      </c>
      <c r="AX67" t="s">
        <v>668</v>
      </c>
      <c r="AZ67" t="s">
        <v>792</v>
      </c>
      <c r="BF67" t="s">
        <v>791</v>
      </c>
    </row>
    <row r="68" spans="5:58" ht="39" customHeight="1">
      <c r="E68" s="314" t="s">
        <v>673</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5"/>
      <c r="Y68" s="486"/>
      <c r="Z68" s="240">
        <v>78343</v>
      </c>
      <c r="AA68" s="240">
        <v>0</v>
      </c>
      <c r="AB68" s="240">
        <v>0</v>
      </c>
      <c r="AC68" s="240">
        <v>0</v>
      </c>
      <c r="AH68" t="s">
        <v>440</v>
      </c>
      <c r="AR68" t="s">
        <v>742</v>
      </c>
      <c r="AX68" t="s">
        <v>440</v>
      </c>
      <c r="AZ68" t="s">
        <v>794</v>
      </c>
      <c r="BF68" t="s">
        <v>793</v>
      </c>
    </row>
    <row r="69" spans="5:58" ht="20.149999999999999" customHeight="1">
      <c r="E69" s="314" t="s">
        <v>674</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5"/>
      <c r="Y69" s="486"/>
      <c r="Z69" s="240">
        <v>117000</v>
      </c>
      <c r="AA69" s="240">
        <v>0</v>
      </c>
      <c r="AB69" s="240">
        <v>0</v>
      </c>
      <c r="AC69" s="240">
        <v>0</v>
      </c>
      <c r="AH69" t="s">
        <v>799</v>
      </c>
      <c r="AR69" t="s">
        <v>185</v>
      </c>
      <c r="AX69" t="s">
        <v>799</v>
      </c>
      <c r="AZ69" t="s">
        <v>796</v>
      </c>
      <c r="BF69" t="s">
        <v>795</v>
      </c>
    </row>
    <row r="70" spans="5:58" ht="20.149999999999999" customHeight="1">
      <c r="E70" s="479" t="s">
        <v>675</v>
      </c>
      <c r="F70" s="479"/>
      <c r="G70" s="479"/>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5"/>
      <c r="Y70" s="486"/>
      <c r="Z70" s="52">
        <f>+IFERROR(IF(COUNT(Z57:Z69),ROUND(SUM(Z57:Z69),0),""),"")</f>
        <v>633757</v>
      </c>
      <c r="AA70" s="52">
        <f t="shared" ref="AA70:AC70" si="45">+IFERROR(IF(COUNT(AA57:AA69),ROUND(SUM(AA57:AA69),0),""),"")</f>
        <v>0</v>
      </c>
      <c r="AB70" s="52">
        <f t="shared" si="45"/>
        <v>0</v>
      </c>
      <c r="AC70" s="52">
        <f t="shared" si="45"/>
        <v>0</v>
      </c>
      <c r="AR70" t="s">
        <v>186</v>
      </c>
    </row>
    <row r="71" spans="5:58" ht="20.149999999999999" customHeight="1">
      <c r="E71" s="480" t="s">
        <v>676</v>
      </c>
      <c r="F71" s="480"/>
      <c r="G71" s="480"/>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87"/>
      <c r="Y71" s="488"/>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514" t="s">
        <v>58</v>
      </c>
      <c r="G74" s="515"/>
      <c r="H74" s="515"/>
      <c r="I74" s="515"/>
      <c r="J74" s="515"/>
      <c r="K74" s="515"/>
      <c r="L74" s="515"/>
      <c r="M74" s="515"/>
      <c r="N74" s="515"/>
      <c r="O74" s="515"/>
      <c r="P74" s="515"/>
      <c r="Q74" s="515"/>
      <c r="R74" s="515"/>
      <c r="S74" s="515"/>
      <c r="T74" s="515"/>
      <c r="U74" s="515"/>
      <c r="V74" s="515"/>
      <c r="W74" s="515"/>
      <c r="X74" s="515"/>
      <c r="Y74" s="515"/>
      <c r="Z74" s="515"/>
      <c r="AA74" s="515"/>
      <c r="AB74" s="515"/>
      <c r="AC74" s="516"/>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2"/>
      <c r="Y75" s="493"/>
      <c r="Z75" s="240"/>
      <c r="AA75" s="458"/>
      <c r="AB75" s="459"/>
      <c r="AC75" s="460"/>
      <c r="AH75" t="s">
        <v>298</v>
      </c>
      <c r="AR75" t="s">
        <v>188</v>
      </c>
      <c r="AX75" t="s">
        <v>298</v>
      </c>
      <c r="AZ75" t="s">
        <v>333</v>
      </c>
      <c r="BF75" t="s">
        <v>322</v>
      </c>
    </row>
    <row r="76" spans="5:58" ht="46.5" customHeight="1">
      <c r="E76" s="97" t="s">
        <v>59</v>
      </c>
      <c r="F76" s="364" t="s">
        <v>858</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4"/>
      <c r="Y76" s="495"/>
      <c r="Z76" s="240"/>
      <c r="AA76" s="458"/>
      <c r="AB76" s="459"/>
      <c r="AC76" s="460"/>
      <c r="AH76" t="s">
        <v>198</v>
      </c>
      <c r="AR76" t="s">
        <v>189</v>
      </c>
      <c r="AX76" t="s">
        <v>198</v>
      </c>
      <c r="AZ76" t="s">
        <v>835</v>
      </c>
      <c r="BF76" t="s">
        <v>836</v>
      </c>
    </row>
    <row r="77" spans="5:58" ht="31.5" customHeight="1">
      <c r="E77" s="513" t="s">
        <v>67</v>
      </c>
      <c r="F77" s="513"/>
      <c r="G77" s="513"/>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4"/>
      <c r="Y77" s="495"/>
      <c r="Z77" s="127" t="str">
        <f t="shared" si="58"/>
        <v/>
      </c>
      <c r="AA77" s="461"/>
      <c r="AB77" s="462"/>
      <c r="AC77" s="463"/>
      <c r="AR77" t="s">
        <v>190</v>
      </c>
    </row>
    <row r="78" spans="5:58" ht="26.25" customHeight="1">
      <c r="E78" s="509" t="s">
        <v>68</v>
      </c>
      <c r="F78" s="509"/>
      <c r="G78" s="509"/>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6"/>
      <c r="Y78" s="497"/>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509" t="s">
        <v>69</v>
      </c>
      <c r="F79" s="509"/>
      <c r="G79" s="509"/>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5" customHeight="1">
      <c r="E80" s="499" t="s">
        <v>165</v>
      </c>
      <c r="F80" s="500"/>
      <c r="G80" s="500"/>
      <c r="H80" s="500"/>
      <c r="I80" s="500"/>
      <c r="J80" s="500"/>
      <c r="K80" s="500"/>
      <c r="L80" s="500"/>
      <c r="M80" s="501"/>
      <c r="N80" s="504"/>
      <c r="O80" s="503"/>
      <c r="P80" s="288"/>
      <c r="Q80" s="210"/>
      <c r="R80" s="286"/>
      <c r="S80" s="286"/>
      <c r="T80" s="286"/>
      <c r="U80" s="210"/>
      <c r="V80" s="210"/>
      <c r="W80" s="210"/>
      <c r="X80" s="453"/>
      <c r="Y80" s="453"/>
      <c r="Z80" s="453"/>
      <c r="AA80" s="453"/>
      <c r="AB80" s="453"/>
      <c r="AC80" s="454"/>
    </row>
    <row r="81" spans="5:29" ht="35.15" customHeight="1">
      <c r="E81" s="499" t="s">
        <v>529</v>
      </c>
      <c r="F81" s="500"/>
      <c r="G81" s="500"/>
      <c r="H81" s="500"/>
      <c r="I81" s="500"/>
      <c r="J81" s="500"/>
      <c r="K81" s="500"/>
      <c r="L81" s="500"/>
      <c r="M81" s="501"/>
      <c r="N81" s="502"/>
      <c r="O81" s="503"/>
      <c r="P81" s="288"/>
      <c r="Q81" s="210"/>
      <c r="R81" s="286"/>
      <c r="S81" s="286"/>
      <c r="T81" s="286"/>
      <c r="U81" s="210"/>
      <c r="V81" s="210"/>
      <c r="W81" s="210"/>
      <c r="X81" s="453"/>
      <c r="Y81" s="453"/>
      <c r="Z81" s="453"/>
      <c r="AA81" s="453"/>
      <c r="AB81" s="453"/>
      <c r="AC81" s="454"/>
    </row>
    <row r="82" spans="5:29" ht="35.15" customHeight="1">
      <c r="E82" s="499" t="s">
        <v>530</v>
      </c>
      <c r="F82" s="500"/>
      <c r="G82" s="500"/>
      <c r="H82" s="500"/>
      <c r="I82" s="500"/>
      <c r="J82" s="500"/>
      <c r="K82" s="500"/>
      <c r="L82" s="500"/>
      <c r="M82" s="501"/>
      <c r="N82" s="502"/>
      <c r="O82" s="503"/>
      <c r="P82" s="288"/>
      <c r="Q82" s="210"/>
      <c r="R82" s="286"/>
      <c r="S82" s="286"/>
      <c r="T82" s="286"/>
      <c r="U82" s="210"/>
      <c r="V82" s="210"/>
      <c r="W82" s="210"/>
      <c r="X82" s="453"/>
      <c r="Y82" s="453"/>
      <c r="Z82" s="453"/>
      <c r="AA82" s="453"/>
      <c r="AB82" s="453"/>
      <c r="AC82" s="454"/>
    </row>
    <row r="83" spans="5:29" ht="35.15" customHeight="1">
      <c r="E83" s="499" t="s">
        <v>531</v>
      </c>
      <c r="F83" s="500"/>
      <c r="G83" s="500"/>
      <c r="H83" s="500"/>
      <c r="I83" s="500"/>
      <c r="J83" s="500"/>
      <c r="K83" s="500"/>
      <c r="L83" s="500"/>
      <c r="M83" s="501"/>
      <c r="N83" s="504"/>
      <c r="O83" s="503"/>
      <c r="P83" s="288"/>
      <c r="Q83" s="210"/>
      <c r="R83" s="286"/>
      <c r="S83" s="286"/>
      <c r="T83" s="286"/>
      <c r="U83" s="210"/>
      <c r="V83" s="210"/>
      <c r="W83" s="210"/>
      <c r="X83" s="453"/>
      <c r="Y83" s="453"/>
      <c r="Z83" s="453"/>
      <c r="AA83" s="453"/>
      <c r="AB83" s="453"/>
      <c r="AC83" s="454"/>
    </row>
  </sheetData>
  <sheetProtection algorithmName="SHA-512" hashValue="t2VtKZ+zj3FK/Dzg7wsURZFVtPzlW510zOL77BvOUwzk73m/RqchZqjUH5drRqUeHxZYy8yCnygY/AvCIW7y3w==" saltValue="tg/m2pFna8P3e6HqRfETiA==" spinCount="100000"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D14" zoomScale="85" zoomScaleNormal="85" workbookViewId="0">
      <selection activeCell="F26" sqref="F26"/>
    </sheetView>
  </sheetViews>
  <sheetFormatPr defaultColWidth="0" defaultRowHeight="14.5"/>
  <cols>
    <col min="1" max="1" width="2.453125" hidden="1" customWidth="1"/>
    <col min="2" max="2" width="2.1796875" hidden="1" customWidth="1"/>
    <col min="3" max="3" width="2" hidden="1" customWidth="1"/>
    <col min="4" max="4" width="2.5429687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4.7265625" customWidth="1"/>
    <col min="29" max="16383" width="4.8164062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7" t="s">
        <v>119</v>
      </c>
      <c r="F9" s="517" t="s">
        <v>118</v>
      </c>
      <c r="G9" s="517" t="s">
        <v>1</v>
      </c>
      <c r="H9" s="517" t="s">
        <v>3</v>
      </c>
      <c r="I9" s="517" t="s">
        <v>4</v>
      </c>
      <c r="J9" s="517" t="s">
        <v>5</v>
      </c>
      <c r="K9" s="517" t="s">
        <v>6</v>
      </c>
      <c r="L9" s="517" t="s">
        <v>7</v>
      </c>
      <c r="M9" s="438" t="s">
        <v>8</v>
      </c>
      <c r="N9" s="518"/>
      <c r="O9" s="518"/>
      <c r="P9" s="439"/>
      <c r="Q9" s="517" t="s">
        <v>9</v>
      </c>
      <c r="R9" s="517" t="s">
        <v>447</v>
      </c>
      <c r="S9" s="517" t="s">
        <v>116</v>
      </c>
      <c r="T9" s="517" t="s">
        <v>125</v>
      </c>
      <c r="U9" s="505" t="s">
        <v>12</v>
      </c>
      <c r="V9" s="506"/>
      <c r="W9" s="505" t="s">
        <v>13</v>
      </c>
      <c r="X9" s="506"/>
      <c r="Y9" s="517" t="s">
        <v>14</v>
      </c>
      <c r="Z9" s="435" t="s">
        <v>441</v>
      </c>
      <c r="AA9" s="517" t="s">
        <v>459</v>
      </c>
    </row>
    <row r="10" spans="5:45" ht="31.5" customHeight="1">
      <c r="E10" s="452"/>
      <c r="F10" s="511"/>
      <c r="G10" s="452"/>
      <c r="H10" s="452"/>
      <c r="I10" s="452"/>
      <c r="J10" s="452"/>
      <c r="K10" s="452"/>
      <c r="L10" s="452"/>
      <c r="M10" s="438" t="s">
        <v>117</v>
      </c>
      <c r="N10" s="447"/>
      <c r="O10" s="448"/>
      <c r="P10" s="517" t="s">
        <v>16</v>
      </c>
      <c r="Q10" s="452"/>
      <c r="R10" s="452"/>
      <c r="S10" s="452"/>
      <c r="T10" s="452"/>
      <c r="U10" s="436"/>
      <c r="V10" s="437"/>
      <c r="W10" s="436"/>
      <c r="X10" s="437"/>
      <c r="Y10" s="452"/>
      <c r="Z10" s="435"/>
      <c r="AA10" s="452"/>
    </row>
    <row r="11" spans="5:45" ht="78.75" customHeight="1">
      <c r="E11" s="434"/>
      <c r="F11" s="512"/>
      <c r="G11" s="434"/>
      <c r="H11" s="434"/>
      <c r="I11" s="434"/>
      <c r="J11" s="434"/>
      <c r="K11" s="434"/>
      <c r="L11" s="434"/>
      <c r="M11" s="27" t="s">
        <v>123</v>
      </c>
      <c r="N11" s="27" t="s">
        <v>18</v>
      </c>
      <c r="O11" s="27" t="s">
        <v>19</v>
      </c>
      <c r="P11" s="434"/>
      <c r="Q11" s="434"/>
      <c r="R11" s="434"/>
      <c r="S11" s="434"/>
      <c r="T11" s="434"/>
      <c r="U11" s="27" t="s">
        <v>20</v>
      </c>
      <c r="V11" s="27" t="s">
        <v>21</v>
      </c>
      <c r="W11" s="27" t="s">
        <v>20</v>
      </c>
      <c r="X11" s="27" t="s">
        <v>21</v>
      </c>
      <c r="Y11" s="434"/>
      <c r="Z11" s="435"/>
      <c r="AA11" s="434"/>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7" t="s">
        <v>867</v>
      </c>
      <c r="G15" s="368" t="s">
        <v>880</v>
      </c>
      <c r="H15" s="38">
        <v>1</v>
      </c>
      <c r="I15" s="38"/>
      <c r="J15" s="38"/>
      <c r="K15" s="366">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6" t="str">
        <f t="shared" ref="S15:S24" si="3">+IFERROR(IF(COUNT(Q15:R15),ROUND(SUM(Q15:R15),0),""),"")</f>
        <v/>
      </c>
      <c r="T15" s="14">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8</v>
      </c>
      <c r="AA15" s="262" t="s">
        <v>461</v>
      </c>
      <c r="AB15" s="10"/>
      <c r="AC15" s="10">
        <f t="shared" ref="AC15:AC24" si="6">IF(SUM(H15:Y15)&gt;0,1,0)</f>
        <v>1</v>
      </c>
    </row>
    <row r="16" spans="5:45" ht="24.75" customHeight="1">
      <c r="E16" s="53">
        <v>2</v>
      </c>
      <c r="F16" s="367" t="s">
        <v>868</v>
      </c>
      <c r="G16" s="368" t="s">
        <v>880</v>
      </c>
      <c r="H16" s="38">
        <v>1</v>
      </c>
      <c r="I16" s="38"/>
      <c r="J16" s="38"/>
      <c r="K16" s="366">
        <f t="shared" si="0"/>
        <v>1</v>
      </c>
      <c r="L16" s="42">
        <f>+IFERROR(IF(COUNT(K16),ROUND(K16/'Shareholding Pattern'!$L$78*100,2),""),0)</f>
        <v>0</v>
      </c>
      <c r="M16" s="170">
        <f t="shared" si="1"/>
        <v>1</v>
      </c>
      <c r="N16" s="170"/>
      <c r="O16" s="229">
        <f t="shared" si="2"/>
        <v>1</v>
      </c>
      <c r="P16" s="42">
        <f>+IFERROR(IF(COUNT(O16),ROUND(O16/('Shareholding Pattern'!$P$79)*100,2),""),0)</f>
        <v>0</v>
      </c>
      <c r="Q16" s="38"/>
      <c r="R16" s="38"/>
      <c r="S16" s="366" t="str">
        <f t="shared" si="3"/>
        <v/>
      </c>
      <c r="T16" s="14">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7" t="s">
        <v>869</v>
      </c>
      <c r="G17" s="368" t="s">
        <v>880</v>
      </c>
      <c r="H17" s="38">
        <v>1</v>
      </c>
      <c r="I17" s="38"/>
      <c r="J17" s="38"/>
      <c r="K17" s="366">
        <f t="shared" si="0"/>
        <v>1</v>
      </c>
      <c r="L17" s="42">
        <f>+IFERROR(IF(COUNT(K17),ROUND(K17/'Shareholding Pattern'!$L$78*100,2),""),0)</f>
        <v>0</v>
      </c>
      <c r="M17" s="170">
        <f t="shared" si="1"/>
        <v>1</v>
      </c>
      <c r="N17" s="170"/>
      <c r="O17" s="229">
        <f t="shared" si="2"/>
        <v>1</v>
      </c>
      <c r="P17" s="42">
        <f>+IFERROR(IF(COUNT(O17),ROUND(O17/('Shareholding Pattern'!$P$79)*100,2),""),0)</f>
        <v>0</v>
      </c>
      <c r="Q17" s="38"/>
      <c r="R17" s="38"/>
      <c r="S17" s="366" t="str">
        <f t="shared" si="3"/>
        <v/>
      </c>
      <c r="T17" s="14">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7" t="s">
        <v>870</v>
      </c>
      <c r="G18" s="368" t="s">
        <v>880</v>
      </c>
      <c r="H18" s="38">
        <v>1</v>
      </c>
      <c r="I18" s="38"/>
      <c r="J18" s="38"/>
      <c r="K18" s="366">
        <f t="shared" si="0"/>
        <v>1</v>
      </c>
      <c r="L18" s="42">
        <f>+IFERROR(IF(COUNT(K18),ROUND(K18/'Shareholding Pattern'!$L$78*100,2),""),0)</f>
        <v>0</v>
      </c>
      <c r="M18" s="170">
        <f t="shared" si="1"/>
        <v>1</v>
      </c>
      <c r="N18" s="170"/>
      <c r="O18" s="229">
        <f t="shared" si="2"/>
        <v>1</v>
      </c>
      <c r="P18" s="42">
        <f>+IFERROR(IF(COUNT(O18),ROUND(O18/('Shareholding Pattern'!$P$79)*100,2),""),0)</f>
        <v>0</v>
      </c>
      <c r="Q18" s="38"/>
      <c r="R18" s="38"/>
      <c r="S18" s="366" t="str">
        <f t="shared" si="3"/>
        <v/>
      </c>
      <c r="T18" s="14">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7" t="s">
        <v>871</v>
      </c>
      <c r="G19" s="368" t="s">
        <v>880</v>
      </c>
      <c r="H19" s="38">
        <v>1</v>
      </c>
      <c r="I19" s="38"/>
      <c r="J19" s="38"/>
      <c r="K19" s="366">
        <f t="shared" si="0"/>
        <v>1</v>
      </c>
      <c r="L19" s="42">
        <f>+IFERROR(IF(COUNT(K19),ROUND(K19/'Shareholding Pattern'!$L$78*100,2),""),0)</f>
        <v>0</v>
      </c>
      <c r="M19" s="170">
        <f t="shared" si="1"/>
        <v>1</v>
      </c>
      <c r="N19" s="170"/>
      <c r="O19" s="229">
        <f t="shared" si="2"/>
        <v>1</v>
      </c>
      <c r="P19" s="42">
        <f>+IFERROR(IF(COUNT(O19),ROUND(O19/('Shareholding Pattern'!$P$79)*100,2),""),0)</f>
        <v>0</v>
      </c>
      <c r="Q19" s="38"/>
      <c r="R19" s="38"/>
      <c r="S19" s="366" t="str">
        <f t="shared" si="3"/>
        <v/>
      </c>
      <c r="T19" s="14">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7" t="s">
        <v>872</v>
      </c>
      <c r="G20" s="368" t="s">
        <v>880</v>
      </c>
      <c r="H20" s="38">
        <v>1</v>
      </c>
      <c r="I20" s="38"/>
      <c r="J20" s="38"/>
      <c r="K20" s="366">
        <f t="shared" si="0"/>
        <v>1</v>
      </c>
      <c r="L20" s="42">
        <f>+IFERROR(IF(COUNT(K20),ROUND(K20/'Shareholding Pattern'!$L$78*100,2),""),0)</f>
        <v>0</v>
      </c>
      <c r="M20" s="170">
        <f t="shared" si="1"/>
        <v>1</v>
      </c>
      <c r="N20" s="170"/>
      <c r="O20" s="229">
        <f t="shared" si="2"/>
        <v>1</v>
      </c>
      <c r="P20" s="42">
        <f>+IFERROR(IF(COUNT(O20),ROUND(O20/('Shareholding Pattern'!$P$79)*100,2),""),0)</f>
        <v>0</v>
      </c>
      <c r="Q20" s="38"/>
      <c r="R20" s="38"/>
      <c r="S20" s="366" t="str">
        <f t="shared" si="3"/>
        <v/>
      </c>
      <c r="T20" s="14">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7" t="s">
        <v>873</v>
      </c>
      <c r="G21" s="368" t="s">
        <v>880</v>
      </c>
      <c r="H21" s="38">
        <v>1</v>
      </c>
      <c r="I21" s="38"/>
      <c r="J21" s="38"/>
      <c r="K21" s="366">
        <f t="shared" si="0"/>
        <v>1</v>
      </c>
      <c r="L21" s="42">
        <f>+IFERROR(IF(COUNT(K21),ROUND(K21/'Shareholding Pattern'!$L$78*100,2),""),0)</f>
        <v>0</v>
      </c>
      <c r="M21" s="170">
        <f t="shared" si="1"/>
        <v>1</v>
      </c>
      <c r="N21" s="170"/>
      <c r="O21" s="229">
        <f t="shared" si="2"/>
        <v>1</v>
      </c>
      <c r="P21" s="42">
        <f>+IFERROR(IF(COUNT(O21),ROUND(O21/('Shareholding Pattern'!$P$79)*100,2),""),0)</f>
        <v>0</v>
      </c>
      <c r="Q21" s="38"/>
      <c r="R21" s="38"/>
      <c r="S21" s="366" t="str">
        <f t="shared" si="3"/>
        <v/>
      </c>
      <c r="T21" s="14">
        <f>+IFERROR(IF(COUNT(K21,S21),ROUND(SUM(S21,K21)/SUM('Shareholding Pattern'!$L$78,'Shareholding Pattern'!$T$78)*100,2),""),0)</f>
        <v>0</v>
      </c>
      <c r="U21" s="38"/>
      <c r="V21" s="14" t="str">
        <f t="shared" si="4"/>
        <v/>
      </c>
      <c r="W21" s="38"/>
      <c r="X21" s="14" t="str">
        <f t="shared" si="5"/>
        <v/>
      </c>
      <c r="Y21" s="38">
        <v>0</v>
      </c>
      <c r="Z21" s="228">
        <v>9</v>
      </c>
      <c r="AA21" s="262" t="s">
        <v>461</v>
      </c>
      <c r="AB21" s="10"/>
      <c r="AC21" s="10">
        <f t="shared" si="6"/>
        <v>1</v>
      </c>
    </row>
    <row r="22" spans="5:29" ht="24.75" customHeight="1">
      <c r="E22" s="53">
        <v>8</v>
      </c>
      <c r="F22" s="367" t="s">
        <v>874</v>
      </c>
      <c r="G22" s="368" t="s">
        <v>879</v>
      </c>
      <c r="H22" s="38">
        <v>489100</v>
      </c>
      <c r="I22" s="38"/>
      <c r="J22" s="38"/>
      <c r="K22" s="366">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6" t="str">
        <f t="shared" si="3"/>
        <v/>
      </c>
      <c r="T22" s="14">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7" t="s">
        <v>875</v>
      </c>
      <c r="G23" s="368" t="s">
        <v>878</v>
      </c>
      <c r="H23" s="38">
        <v>230788</v>
      </c>
      <c r="I23" s="38"/>
      <c r="J23" s="38"/>
      <c r="K23" s="366">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6" t="str">
        <f t="shared" si="3"/>
        <v/>
      </c>
      <c r="T23" s="14">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7" t="s">
        <v>876</v>
      </c>
      <c r="G24" s="368" t="s">
        <v>877</v>
      </c>
      <c r="H24" s="38">
        <v>109898</v>
      </c>
      <c r="I24" s="38"/>
      <c r="J24" s="38"/>
      <c r="K24" s="366">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6" t="str">
        <f t="shared" si="3"/>
        <v/>
      </c>
      <c r="T24" s="14">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49999999999999"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87tSO1S5vu0k8a8y4u0/yM4aB1xbqoE3Fn6cI3GnLV1VkTKH+KiiqVYQwL6msJL0qSj80FME6CZP4PzY7TQQQQ==" saltValue="5pzFeLTuTJUj/Bq0Ujb/vQ==" spinCount="100000"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69850</xdr:colOff>
                    <xdr:row>14</xdr:row>
                    <xdr:rowOff>69850</xdr:rowOff>
                  </from>
                  <to>
                    <xdr:col>25</xdr:col>
                    <xdr:colOff>1384300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69850</xdr:colOff>
                    <xdr:row>15</xdr:row>
                    <xdr:rowOff>69850</xdr:rowOff>
                  </from>
                  <to>
                    <xdr:col>25</xdr:col>
                    <xdr:colOff>1384300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69850</xdr:colOff>
                    <xdr:row>16</xdr:row>
                    <xdr:rowOff>69850</xdr:rowOff>
                  </from>
                  <to>
                    <xdr:col>25</xdr:col>
                    <xdr:colOff>1384300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69850</xdr:colOff>
                    <xdr:row>17</xdr:row>
                    <xdr:rowOff>69850</xdr:rowOff>
                  </from>
                  <to>
                    <xdr:col>25</xdr:col>
                    <xdr:colOff>1384300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69850</xdr:colOff>
                    <xdr:row>18</xdr:row>
                    <xdr:rowOff>69850</xdr:rowOff>
                  </from>
                  <to>
                    <xdr:col>25</xdr:col>
                    <xdr:colOff>1384300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69850</xdr:colOff>
                    <xdr:row>19</xdr:row>
                    <xdr:rowOff>69850</xdr:rowOff>
                  </from>
                  <to>
                    <xdr:col>25</xdr:col>
                    <xdr:colOff>1384300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69850</xdr:colOff>
                    <xdr:row>20</xdr:row>
                    <xdr:rowOff>69850</xdr:rowOff>
                  </from>
                  <to>
                    <xdr:col>25</xdr:col>
                    <xdr:colOff>1384300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69850</xdr:colOff>
                    <xdr:row>21</xdr:row>
                    <xdr:rowOff>69850</xdr:rowOff>
                  </from>
                  <to>
                    <xdr:col>25</xdr:col>
                    <xdr:colOff>1384300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69850</xdr:colOff>
                    <xdr:row>22</xdr:row>
                    <xdr:rowOff>69850</xdr:rowOff>
                  </from>
                  <to>
                    <xdr:col>25</xdr:col>
                    <xdr:colOff>1384300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69850</xdr:colOff>
                    <xdr:row>23</xdr:row>
                    <xdr:rowOff>69850</xdr:rowOff>
                  </from>
                  <to>
                    <xdr:col>25</xdr:col>
                    <xdr:colOff>1384300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4.5"/>
  <cols>
    <col min="1" max="3" width="0" hidden="1" customWidth="1"/>
    <col min="4" max="4" width="2.7265625" customWidth="1"/>
    <col min="5" max="5" width="9.1796875" customWidth="1"/>
    <col min="6" max="6" width="14" customWidth="1"/>
    <col min="7" max="8" width="15.7265625" customWidth="1"/>
    <col min="9" max="9" width="13" hidden="1" customWidth="1"/>
    <col min="10" max="10" width="20.1796875" customWidth="1"/>
    <col min="11" max="11" width="18.1796875" customWidth="1"/>
    <col min="12" max="12" width="14" customWidth="1"/>
    <col min="13" max="14" width="15.7265625" customWidth="1"/>
    <col min="15" max="15" width="20.1796875" customWidth="1"/>
    <col min="16" max="16" width="18.1796875" customWidth="1"/>
    <col min="17" max="18" width="9.1796875" customWidth="1"/>
    <col min="19" max="19" width="18.7265625" customWidth="1"/>
    <col min="20" max="20" width="11.54296875" customWidth="1"/>
    <col min="21" max="21" width="10.453125" customWidth="1"/>
    <col min="22" max="22" width="31" customWidth="1"/>
    <col min="23" max="23" width="9.1796875" customWidth="1"/>
    <col min="24" max="27" width="0" hidden="1" customWidth="1"/>
    <col min="28" max="16384" width="9.1796875" hidden="1"/>
  </cols>
  <sheetData>
    <row r="1" spans="5:27" hidden="1">
      <c r="I1">
        <v>0</v>
      </c>
      <c r="L1" t="s">
        <v>93</v>
      </c>
      <c r="M1" t="s">
        <v>104</v>
      </c>
      <c r="N1" t="s">
        <v>598</v>
      </c>
    </row>
    <row r="2" spans="5:27" ht="20.25" hidden="1" customHeight="1">
      <c r="F2" t="s">
        <v>615</v>
      </c>
      <c r="G2" t="s">
        <v>616</v>
      </c>
      <c r="H2" t="s">
        <v>617</v>
      </c>
      <c r="J2" t="s">
        <v>618</v>
      </c>
      <c r="K2" t="s">
        <v>619</v>
      </c>
      <c r="L2" t="s">
        <v>620</v>
      </c>
      <c r="M2" t="s">
        <v>621</v>
      </c>
      <c r="N2" t="s">
        <v>622</v>
      </c>
      <c r="O2" t="s">
        <v>623</v>
      </c>
      <c r="P2" t="s">
        <v>624</v>
      </c>
      <c r="Q2" t="s">
        <v>595</v>
      </c>
      <c r="R2" t="s">
        <v>629</v>
      </c>
      <c r="S2" t="s">
        <v>627</v>
      </c>
      <c r="T2" t="s">
        <v>597</v>
      </c>
      <c r="U2" t="s">
        <v>628</v>
      </c>
      <c r="V2" t="s">
        <v>625</v>
      </c>
    </row>
    <row r="3" spans="5:27" ht="15" hidden="1" customHeight="1">
      <c r="AA3" s="303" t="s">
        <v>600</v>
      </c>
    </row>
    <row r="4" spans="5:27" ht="15.75" hidden="1" customHeight="1">
      <c r="AA4" s="303" t="s">
        <v>601</v>
      </c>
    </row>
    <row r="5" spans="5:27" ht="13.5" hidden="1" customHeight="1">
      <c r="AA5" s="303" t="s">
        <v>602</v>
      </c>
    </row>
    <row r="6" spans="5:27" ht="17.25" hidden="1" customHeight="1">
      <c r="AA6" s="303" t="s">
        <v>603</v>
      </c>
    </row>
    <row r="7" spans="5:27">
      <c r="F7" s="519"/>
      <c r="G7" s="519"/>
      <c r="H7" s="519"/>
      <c r="I7" s="63"/>
      <c r="AA7" s="303" t="s">
        <v>604</v>
      </c>
    </row>
    <row r="8" spans="5:27">
      <c r="F8" s="520"/>
      <c r="G8" s="520"/>
      <c r="H8" s="520"/>
      <c r="I8" s="63"/>
      <c r="AA8" s="303" t="s">
        <v>605</v>
      </c>
    </row>
    <row r="9" spans="5:27" ht="60" customHeight="1">
      <c r="E9" s="517" t="s">
        <v>114</v>
      </c>
      <c r="F9" s="438" t="s">
        <v>587</v>
      </c>
      <c r="G9" s="518"/>
      <c r="H9" s="518"/>
      <c r="I9" s="518"/>
      <c r="J9" s="518"/>
      <c r="K9" s="439"/>
      <c r="L9" s="438" t="s">
        <v>592</v>
      </c>
      <c r="M9" s="518"/>
      <c r="N9" s="518"/>
      <c r="O9" s="518"/>
      <c r="P9" s="439"/>
      <c r="Q9" s="526" t="s">
        <v>593</v>
      </c>
      <c r="R9" s="526"/>
      <c r="S9" s="526"/>
      <c r="T9" s="526"/>
      <c r="U9" s="526"/>
      <c r="V9" s="435" t="s">
        <v>625</v>
      </c>
      <c r="AA9" s="303" t="s">
        <v>606</v>
      </c>
    </row>
    <row r="10" spans="5:27" ht="14.25" customHeight="1">
      <c r="E10" s="452"/>
      <c r="F10" s="435" t="s">
        <v>588</v>
      </c>
      <c r="G10" s="435" t="s">
        <v>589</v>
      </c>
      <c r="H10" s="522" t="s">
        <v>590</v>
      </c>
      <c r="I10" s="27"/>
      <c r="J10" s="435" t="s">
        <v>591</v>
      </c>
      <c r="K10" s="524" t="s">
        <v>611</v>
      </c>
      <c r="L10" s="435" t="s">
        <v>588</v>
      </c>
      <c r="M10" s="435" t="s">
        <v>589</v>
      </c>
      <c r="N10" s="522" t="s">
        <v>590</v>
      </c>
      <c r="O10" s="435" t="s">
        <v>591</v>
      </c>
      <c r="P10" s="524" t="s">
        <v>611</v>
      </c>
      <c r="Q10" s="435" t="s">
        <v>594</v>
      </c>
      <c r="R10" s="435"/>
      <c r="S10" s="435"/>
      <c r="T10" s="435"/>
      <c r="U10" s="435"/>
      <c r="V10" s="435"/>
      <c r="AA10" s="303" t="s">
        <v>607</v>
      </c>
    </row>
    <row r="11" spans="5:27" ht="47.25" customHeight="1">
      <c r="E11" s="434"/>
      <c r="F11" s="435"/>
      <c r="G11" s="435"/>
      <c r="H11" s="522"/>
      <c r="I11" s="27"/>
      <c r="J11" s="435"/>
      <c r="K11" s="525"/>
      <c r="L11" s="435"/>
      <c r="M11" s="435"/>
      <c r="N11" s="522"/>
      <c r="O11" s="435"/>
      <c r="P11" s="525"/>
      <c r="Q11" s="298" t="s">
        <v>595</v>
      </c>
      <c r="R11" s="298" t="s">
        <v>596</v>
      </c>
      <c r="S11" s="307" t="s">
        <v>627</v>
      </c>
      <c r="T11" s="298" t="s">
        <v>597</v>
      </c>
      <c r="U11" s="298" t="s">
        <v>628</v>
      </c>
      <c r="V11" s="435"/>
      <c r="AA11" s="303" t="s">
        <v>608</v>
      </c>
    </row>
    <row r="12" spans="5:27">
      <c r="E12" s="301"/>
      <c r="F12" s="523" t="s">
        <v>609</v>
      </c>
      <c r="G12" s="523"/>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1"/>
      <c r="G14" s="521"/>
      <c r="H14" s="521"/>
      <c r="I14" s="3"/>
      <c r="J14" s="35"/>
      <c r="K14" s="35"/>
      <c r="L14" s="35"/>
      <c r="M14" s="35"/>
      <c r="N14" s="35"/>
      <c r="O14" s="35"/>
      <c r="P14" s="35"/>
      <c r="Q14" s="35"/>
      <c r="R14" s="35"/>
      <c r="S14" s="35"/>
      <c r="T14" s="35"/>
      <c r="U14" s="35"/>
      <c r="V14" s="36"/>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4.5"/>
  <cols>
    <col min="1" max="1" width="2.7265625" customWidth="1"/>
    <col min="2" max="2" width="4.453125" hidden="1" customWidth="1"/>
    <col min="3" max="3" width="4" hidden="1" customWidth="1"/>
    <col min="4" max="4" width="2.72656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4.453125" customWidth="1"/>
    <col min="29" max="16383" width="1.8164062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124</v>
      </c>
      <c r="T9" s="435" t="s">
        <v>89</v>
      </c>
      <c r="U9" s="435" t="s">
        <v>12</v>
      </c>
      <c r="V9" s="435"/>
      <c r="W9" s="435" t="s">
        <v>13</v>
      </c>
      <c r="X9" s="435"/>
      <c r="Y9" s="435" t="s">
        <v>14</v>
      </c>
      <c r="Z9" s="435" t="s">
        <v>441</v>
      </c>
      <c r="AA9" s="517" t="s">
        <v>459</v>
      </c>
    </row>
    <row r="10" spans="5: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row>
    <row r="11" spans="5: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row>
    <row r="12" spans="5:45" s="244" customFormat="1" ht="19.5" customHeight="1">
      <c r="E12" s="8" t="s">
        <v>72</v>
      </c>
      <c r="F12" s="527" t="s">
        <v>29</v>
      </c>
      <c r="G12" s="528"/>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49999999999999"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dBD+/vs8W+xjR//a2pfJVGkoDbqnCdv9ZlNMHRKFBZkrkDY4OJB2V/tnQg9yFSXoOR3CXJpHdQx6X7OFUNvQ/g==" saltValue="fSFabHnPLpOaw12ltE7aJw==" spinCount="100000"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4.1796875" customWidth="1"/>
    <col min="29" max="16383" width="1.81640625" hidden="1"/>
    <col min="16384" max="16384" width="5.179687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13</v>
      </c>
      <c r="X9" s="435"/>
      <c r="Y9" s="435" t="s">
        <v>14</v>
      </c>
      <c r="Z9" s="435" t="s">
        <v>441</v>
      </c>
      <c r="AA9" s="517" t="s">
        <v>459</v>
      </c>
      <c r="AR9" t="s">
        <v>337</v>
      </c>
    </row>
    <row r="10" spans="5: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c r="AR10" t="s">
        <v>338</v>
      </c>
    </row>
    <row r="11" spans="5: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49999999999999"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wBAM92DSj8U/Bxj4JZiC+4c+ETg0Ors70mg41PPKq2tLSlIxhkWNjyDUJtV2FG7Lnduta+TyRGN4PPRJ4lEx8Q==" saltValue="RiDZRbpfVDRoYo5/6nXTEA==" spinCount="100000"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A7" zoomScale="85" zoomScaleNormal="85" workbookViewId="0">
      <selection activeCell="E17" sqref="E17"/>
    </sheetView>
  </sheetViews>
  <sheetFormatPr defaultColWidth="0" defaultRowHeight="14.5"/>
  <cols>
    <col min="1" max="1" width="2.26953125" customWidth="1"/>
    <col min="2" max="2" width="2.1796875" hidden="1" customWidth="1"/>
    <col min="3" max="3" width="2" hidden="1" customWidth="1"/>
    <col min="4" max="4" width="9.7265625" customWidth="1"/>
    <col min="5" max="5" width="33.26953125" customWidth="1"/>
    <col min="6" max="6" width="35.7265625" hidden="1" customWidth="1"/>
    <col min="7" max="7" width="38" customWidth="1"/>
    <col min="8" max="8" width="13.7265625" customWidth="1"/>
    <col min="9" max="10" width="20.7265625" customWidth="1"/>
    <col min="11" max="12" width="20.7265625" hidden="1" customWidth="1"/>
    <col min="13" max="15" width="20.7265625" customWidth="1"/>
    <col min="16" max="16" width="20.7265625" hidden="1" customWidth="1"/>
    <col min="17" max="18" width="20.7265625" customWidth="1"/>
    <col min="19" max="21" width="20.7265625" hidden="1" customWidth="1"/>
    <col min="22" max="22" width="20.7265625" customWidth="1"/>
    <col min="23" max="26" width="20.7265625" hidden="1" customWidth="1"/>
    <col min="27" max="28" width="20.7265625" customWidth="1"/>
    <col min="29" max="29" width="20.7265625" style="235" customWidth="1"/>
    <col min="30" max="30" width="3" style="235" customWidth="1"/>
    <col min="31" max="16383" width="1" hidden="1"/>
    <col min="16384" max="16384" width="2.269531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7" t="s">
        <v>119</v>
      </c>
      <c r="E9" s="435" t="s">
        <v>34</v>
      </c>
      <c r="F9" s="435"/>
      <c r="G9" s="517" t="s">
        <v>118</v>
      </c>
      <c r="H9" s="435" t="s">
        <v>1</v>
      </c>
      <c r="I9" s="435" t="s">
        <v>368</v>
      </c>
      <c r="J9" s="435" t="s">
        <v>3</v>
      </c>
      <c r="K9" s="435" t="s">
        <v>4</v>
      </c>
      <c r="L9" s="435" t="s">
        <v>5</v>
      </c>
      <c r="M9" s="435" t="s">
        <v>6</v>
      </c>
      <c r="N9" s="435" t="s">
        <v>7</v>
      </c>
      <c r="O9" s="435" t="s">
        <v>8</v>
      </c>
      <c r="P9" s="435"/>
      <c r="Q9" s="435"/>
      <c r="R9" s="435"/>
      <c r="S9" s="435" t="s">
        <v>9</v>
      </c>
      <c r="T9" s="517" t="s">
        <v>447</v>
      </c>
      <c r="U9" s="517" t="s">
        <v>116</v>
      </c>
      <c r="V9" s="435" t="s">
        <v>89</v>
      </c>
      <c r="W9" s="435" t="s">
        <v>12</v>
      </c>
      <c r="X9" s="435"/>
      <c r="Y9" s="435" t="s">
        <v>13</v>
      </c>
      <c r="Z9" s="435"/>
      <c r="AA9" s="435" t="s">
        <v>14</v>
      </c>
      <c r="AB9" s="435" t="s">
        <v>441</v>
      </c>
      <c r="AC9" s="517" t="s">
        <v>459</v>
      </c>
      <c r="AD9"/>
      <c r="AV9" t="s">
        <v>34</v>
      </c>
    </row>
    <row r="10" spans="4:53" ht="31.5" customHeight="1">
      <c r="D10" s="452"/>
      <c r="E10" s="435"/>
      <c r="F10" s="435"/>
      <c r="G10" s="452"/>
      <c r="H10" s="435"/>
      <c r="I10" s="435"/>
      <c r="J10" s="435"/>
      <c r="K10" s="435"/>
      <c r="L10" s="435"/>
      <c r="M10" s="435"/>
      <c r="N10" s="435"/>
      <c r="O10" s="435" t="s">
        <v>15</v>
      </c>
      <c r="P10" s="435"/>
      <c r="Q10" s="435"/>
      <c r="R10" s="435" t="s">
        <v>16</v>
      </c>
      <c r="S10" s="435"/>
      <c r="T10" s="452"/>
      <c r="U10" s="452"/>
      <c r="V10" s="435"/>
      <c r="W10" s="435"/>
      <c r="X10" s="435"/>
      <c r="Y10" s="435"/>
      <c r="Z10" s="435"/>
      <c r="AA10" s="435"/>
      <c r="AB10" s="435"/>
      <c r="AC10" s="452"/>
      <c r="AD10"/>
      <c r="AV10" t="s">
        <v>379</v>
      </c>
    </row>
    <row r="11" spans="4:53" ht="78.75" customHeight="1">
      <c r="D11" s="434"/>
      <c r="E11" s="435"/>
      <c r="F11" s="435"/>
      <c r="G11" s="434"/>
      <c r="H11" s="435"/>
      <c r="I11" s="435"/>
      <c r="J11" s="435"/>
      <c r="K11" s="435"/>
      <c r="L11" s="435"/>
      <c r="M11" s="435"/>
      <c r="N11" s="435"/>
      <c r="O11" s="27" t="s">
        <v>17</v>
      </c>
      <c r="P11" s="27" t="s">
        <v>18</v>
      </c>
      <c r="Q11" s="27" t="s">
        <v>19</v>
      </c>
      <c r="R11" s="435"/>
      <c r="S11" s="435"/>
      <c r="T11" s="434"/>
      <c r="U11" s="434"/>
      <c r="V11" s="435"/>
      <c r="W11" s="27" t="s">
        <v>20</v>
      </c>
      <c r="X11" s="27" t="s">
        <v>21</v>
      </c>
      <c r="Y11" s="27" t="s">
        <v>20</v>
      </c>
      <c r="Z11" s="27" t="s">
        <v>21</v>
      </c>
      <c r="AA11" s="435"/>
      <c r="AB11" s="435"/>
      <c r="AC11" s="434"/>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49999999999999"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70" t="s">
        <v>440</v>
      </c>
      <c r="F15" s="371"/>
      <c r="G15" s="371" t="s">
        <v>885</v>
      </c>
      <c r="H15" s="38" t="s">
        <v>886</v>
      </c>
      <c r="I15" s="38">
        <v>1</v>
      </c>
      <c r="J15" s="38">
        <v>488800</v>
      </c>
      <c r="K15" s="38"/>
      <c r="L15" s="38"/>
      <c r="M15" s="369">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9" t="str">
        <f>+IFERROR(IF(COUNT(S15:T15),ROUND(SUM(S15:T15),0),""),"")</f>
        <v/>
      </c>
      <c r="V15" s="186">
        <f>+IFERROR(IF(COUNT(M15,U15),ROUND(SUM(U15,M15)/SUM('Shareholding Pattern'!$L$78,'Shareholding Pattern'!$T$78)*100,2),""),0)</f>
        <v>24.94</v>
      </c>
      <c r="W15" s="38"/>
      <c r="X15" s="186" t="str">
        <f>+IFERROR(IF(COUNT(W15),ROUND(SUM(W15)/SUM(M15)*100,2),""),0)</f>
        <v/>
      </c>
      <c r="Y15" s="38"/>
      <c r="Z15" s="186" t="str">
        <f>+IFERROR(IF(COUNT(Y15),ROUND(SUM(Y15)/SUM(M15)*100,2),""),0)</f>
        <v/>
      </c>
      <c r="AA15" s="372">
        <v>488800</v>
      </c>
      <c r="AB15" s="228"/>
      <c r="AC15" s="262" t="s">
        <v>461</v>
      </c>
      <c r="AD15" s="234" t="str">
        <f>IF(COUNT(H18:$AA$15000)=0,"",SUM(AC3:AC65536))</f>
        <v/>
      </c>
      <c r="AE15" s="10"/>
      <c r="AF15" s="296">
        <f>IF(SUM(I15:AA15)&gt;0,1,0)</f>
        <v>1</v>
      </c>
    </row>
    <row r="16" spans="4:53" ht="18.75" hidden="1" customHeight="1">
      <c r="D16" s="34"/>
      <c r="Z16" s="175"/>
    </row>
    <row r="17" spans="4:27" ht="20.149999999999999"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xL2CEclgGNem6c+upKMSDpUaYDLJf4A6l8VCCryAPZdhfnc2QAi+gtyuCSNaRY+wNXVME3hg4SNBl0GuqCY9fQ==" saltValue="TKJa5XLfRxuY9CmJSrN6SA==" spinCount="100000" sheet="1" objects="1" scenarios="1"/>
  <sortState xmlns:xlrd2="http://schemas.microsoft.com/office/spreadsheetml/2017/richdata2" ref="G16:AA21">
    <sortCondition ref="AA16"/>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69850</xdr:colOff>
                    <xdr:row>14</xdr:row>
                    <xdr:rowOff>69850</xdr:rowOff>
                  </from>
                  <to>
                    <xdr:col>27</xdr:col>
                    <xdr:colOff>1384300</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3.453125" customWidth="1"/>
    <col min="29" max="16383" width="1.81640625" hidden="1"/>
  </cols>
  <sheetData>
    <row r="1" spans="2:45" hidden="1">
      <c r="B1" s="297" t="s">
        <v>855</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13</v>
      </c>
      <c r="X9" s="435"/>
      <c r="Y9" s="435" t="s">
        <v>14</v>
      </c>
      <c r="Z9" s="435" t="s">
        <v>441</v>
      </c>
      <c r="AA9" s="517" t="s">
        <v>459</v>
      </c>
    </row>
    <row r="10" spans="2: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row>
    <row r="11" spans="2: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5" hidden="1" customHeight="1">
      <c r="E15" s="2"/>
      <c r="F15" s="3"/>
      <c r="G15" s="3"/>
      <c r="H15" s="3"/>
      <c r="I15" s="3"/>
      <c r="J15" s="3"/>
      <c r="K15" s="3"/>
      <c r="L15" s="3"/>
      <c r="M15" s="3"/>
      <c r="N15" s="3"/>
      <c r="O15" s="3"/>
      <c r="P15" s="3"/>
      <c r="Q15" s="3"/>
      <c r="R15" s="3"/>
      <c r="S15" s="3"/>
      <c r="T15" s="3"/>
      <c r="U15" s="3"/>
      <c r="V15" s="3"/>
      <c r="W15" s="3"/>
      <c r="X15" s="3"/>
      <c r="Y15" s="36"/>
    </row>
    <row r="16" spans="2:45"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ucWoGT5VL8YgqWWx/KcIbCqj/zmx4wHhM8JpBVQjbasml6YxuYJekxrgB/61FO+c31K25OOgZyCkfCqYNSKfrw==" saltValue="4FXHvMpgoLulYUZxhNnZQQ=="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2.5429687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13</v>
      </c>
      <c r="X9" s="435"/>
      <c r="Y9" s="435" t="s">
        <v>14</v>
      </c>
      <c r="Z9" s="435" t="s">
        <v>441</v>
      </c>
      <c r="AA9" s="517" t="s">
        <v>459</v>
      </c>
    </row>
    <row r="10" spans="5: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row>
    <row r="11" spans="5: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49999999999999"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RUz4q9PZt8H9ZBLe9aNy1wfkAVJ0gAT7/ec5fLcb5L25d0B/mCuGgyjaf/qjA5OlILh2ijh7FQT0nkym+pmj/g==" saltValue="3z5APKP4479CPvtuQX/+KQ=="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3.26953125" customWidth="1"/>
    <col min="29" max="16384" width="1.453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13</v>
      </c>
      <c r="X9" s="435"/>
      <c r="Y9" s="435" t="s">
        <v>14</v>
      </c>
      <c r="Z9" s="435" t="s">
        <v>441</v>
      </c>
      <c r="AA9" s="517" t="s">
        <v>459</v>
      </c>
      <c r="AR9" t="s">
        <v>338</v>
      </c>
    </row>
    <row r="10" spans="5: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c r="AR10" t="s">
        <v>339</v>
      </c>
    </row>
    <row r="11" spans="5: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49999999999999"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49999999999999"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le8l8OG1I8kbopoE538xVQRnIXNAOIw82Zx2oKCEyaSZhOzREcZza+S2gZ62+yVxG+H03jEnRX4fMRAYP4YIoQ==" saltValue="eQSvk0W5txxSAc+7BEnaEg==" spinCount="100000"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4" width="20.7265625" hidden="1" customWidth="1"/>
    <col min="25" max="27" width="20.7265625" customWidth="1"/>
    <col min="28" max="28" width="4.7265625" customWidth="1"/>
    <col min="29" max="16384" width="2.453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13</v>
      </c>
      <c r="X9" s="435"/>
      <c r="Y9" s="435" t="s">
        <v>14</v>
      </c>
      <c r="Z9" s="435" t="s">
        <v>441</v>
      </c>
      <c r="AA9" s="517" t="s">
        <v>459</v>
      </c>
      <c r="AR9" t="s">
        <v>338</v>
      </c>
    </row>
    <row r="10" spans="5:45"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35"/>
      <c r="Z10" s="435"/>
      <c r="AA10" s="452"/>
      <c r="AR10" t="s">
        <v>339</v>
      </c>
    </row>
    <row r="11" spans="5:45"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27" t="s">
        <v>20</v>
      </c>
      <c r="X11" s="27" t="s">
        <v>21</v>
      </c>
      <c r="Y11" s="435"/>
      <c r="Z11" s="435"/>
      <c r="AA11" s="434"/>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49999999999999"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5" hidden="1" customHeight="1">
      <c r="E15" s="2"/>
      <c r="F15" s="3"/>
      <c r="G15" s="3"/>
      <c r="H15" s="3"/>
      <c r="I15" s="3"/>
      <c r="J15" s="3"/>
      <c r="K15" s="3"/>
      <c r="L15" s="3"/>
      <c r="M15" s="3"/>
      <c r="N15" s="3"/>
      <c r="O15" s="3"/>
      <c r="P15" s="3"/>
      <c r="Q15" s="3"/>
      <c r="R15" s="3"/>
      <c r="S15" s="3"/>
      <c r="T15" s="3"/>
      <c r="U15" s="3"/>
      <c r="V15" s="3"/>
      <c r="W15" s="3"/>
      <c r="X15" s="3"/>
      <c r="Y15" s="36"/>
    </row>
    <row r="16" spans="5:45" ht="20.149999999999999"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qMb6u9U8gvfSRVh673Fuhczz7AtX0qOCN8/tuHzkLLBkctgnuPwGq/I3W6T3t2Wbia1CWSmm57orLgac9Psd7A==" saltValue="/z6N1IUP48lz21tM+sASdA=="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4.5"/>
  <cols>
    <col min="1" max="2" width="2.7265625" hidden="1" customWidth="1"/>
    <col min="3" max="3" width="2.7265625" customWidth="1"/>
    <col min="4" max="4" width="9.7265625" customWidth="1"/>
    <col min="5" max="5" width="33.26953125" customWidth="1"/>
    <col min="6" max="6" width="35.7265625" hidden="1" customWidth="1"/>
    <col min="7" max="7" width="37.26953125" customWidth="1"/>
    <col min="8" max="10" width="20.7265625" customWidth="1"/>
    <col min="11" max="12" width="20.7265625" hidden="1" customWidth="1"/>
    <col min="13" max="15" width="20.7265625" customWidth="1"/>
    <col min="16" max="16" width="20.7265625" hidden="1" customWidth="1"/>
    <col min="17" max="18" width="20.7265625" customWidth="1"/>
    <col min="19" max="21" width="20.7265625" hidden="1" customWidth="1"/>
    <col min="22" max="22" width="20.7265625" customWidth="1"/>
    <col min="23" max="26" width="20.7265625" hidden="1" customWidth="1"/>
    <col min="27" max="28" width="20.7265625" customWidth="1"/>
    <col min="29" max="29" width="20.7265625" style="235" customWidth="1"/>
    <col min="30" max="30" width="3.81640625" style="235" customWidth="1"/>
    <col min="31" max="16383" width="4" hidden="1"/>
    <col min="16384" max="16384" width="3.726562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7" t="s">
        <v>119</v>
      </c>
      <c r="E9" s="435" t="s">
        <v>34</v>
      </c>
      <c r="F9" s="435"/>
      <c r="G9" s="517" t="s">
        <v>118</v>
      </c>
      <c r="H9" s="435" t="s">
        <v>1</v>
      </c>
      <c r="I9" s="435" t="s">
        <v>368</v>
      </c>
      <c r="J9" s="435" t="s">
        <v>3</v>
      </c>
      <c r="K9" s="435" t="s">
        <v>4</v>
      </c>
      <c r="L9" s="435" t="s">
        <v>5</v>
      </c>
      <c r="M9" s="435" t="s">
        <v>6</v>
      </c>
      <c r="N9" s="435" t="s">
        <v>7</v>
      </c>
      <c r="O9" s="435" t="s">
        <v>8</v>
      </c>
      <c r="P9" s="435"/>
      <c r="Q9" s="435"/>
      <c r="R9" s="435"/>
      <c r="S9" s="435" t="s">
        <v>9</v>
      </c>
      <c r="T9" s="517" t="s">
        <v>447</v>
      </c>
      <c r="U9" s="517" t="s">
        <v>116</v>
      </c>
      <c r="V9" s="435" t="s">
        <v>89</v>
      </c>
      <c r="W9" s="435" t="s">
        <v>12</v>
      </c>
      <c r="X9" s="435"/>
      <c r="Y9" s="435" t="s">
        <v>13</v>
      </c>
      <c r="Z9" s="435"/>
      <c r="AA9" s="435" t="s">
        <v>14</v>
      </c>
      <c r="AB9" s="435" t="s">
        <v>441</v>
      </c>
      <c r="AC9" s="517" t="s">
        <v>459</v>
      </c>
      <c r="AD9"/>
      <c r="AV9" t="s">
        <v>34</v>
      </c>
    </row>
    <row r="10" spans="4:53" ht="31.5" customHeight="1">
      <c r="D10" s="452"/>
      <c r="E10" s="435"/>
      <c r="F10" s="435"/>
      <c r="G10" s="452"/>
      <c r="H10" s="435"/>
      <c r="I10" s="435"/>
      <c r="J10" s="435"/>
      <c r="K10" s="435"/>
      <c r="L10" s="435"/>
      <c r="M10" s="435"/>
      <c r="N10" s="435"/>
      <c r="O10" s="435" t="s">
        <v>15</v>
      </c>
      <c r="P10" s="435"/>
      <c r="Q10" s="435"/>
      <c r="R10" s="435" t="s">
        <v>16</v>
      </c>
      <c r="S10" s="435"/>
      <c r="T10" s="452"/>
      <c r="U10" s="452"/>
      <c r="V10" s="435"/>
      <c r="W10" s="435"/>
      <c r="X10" s="435"/>
      <c r="Y10" s="435"/>
      <c r="Z10" s="435"/>
      <c r="AA10" s="435"/>
      <c r="AB10" s="435"/>
      <c r="AC10" s="452"/>
      <c r="AD10"/>
      <c r="AV10" t="s">
        <v>379</v>
      </c>
    </row>
    <row r="11" spans="4:53" ht="78.75" customHeight="1">
      <c r="D11" s="434"/>
      <c r="E11" s="435"/>
      <c r="F11" s="435"/>
      <c r="G11" s="434"/>
      <c r="H11" s="435"/>
      <c r="I11" s="435"/>
      <c r="J11" s="435"/>
      <c r="K11" s="435"/>
      <c r="L11" s="435"/>
      <c r="M11" s="435"/>
      <c r="N11" s="435"/>
      <c r="O11" s="27" t="s">
        <v>17</v>
      </c>
      <c r="P11" s="27" t="s">
        <v>18</v>
      </c>
      <c r="Q11" s="27" t="s">
        <v>19</v>
      </c>
      <c r="R11" s="435"/>
      <c r="S11" s="435"/>
      <c r="T11" s="434"/>
      <c r="U11" s="434"/>
      <c r="V11" s="435"/>
      <c r="W11" s="27" t="s">
        <v>20</v>
      </c>
      <c r="X11" s="27" t="s">
        <v>21</v>
      </c>
      <c r="Y11" s="27" t="s">
        <v>20</v>
      </c>
      <c r="Z11" s="27" t="s">
        <v>21</v>
      </c>
      <c r="AA11" s="435"/>
      <c r="AB11" s="435"/>
      <c r="AC11" s="434"/>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49999999999999"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49999999999999"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REPpdqw863tvlC5uMw0Oh8bCeEsb/QPCqdg5V0APSHWOp5V+6LzjI8p2yz40t0lfgHislr0vSvNKKyxE/zAE6g==" saltValue="OiC5nnkTgEzKaAGmwk3OOQ==" spinCount="100000"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3.7265625" customWidth="1"/>
    <col min="29" max="16383" width="13" hidden="1"/>
    <col min="16384" max="16384" width="3.726562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R11" t="s">
        <v>347</v>
      </c>
    </row>
    <row r="12" spans="5:44" ht="20.149999999999999"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1PhWOA4EmiVdj82A+R7Gaavmu6lQnhgx2SJ9mZXaGr849pKw5g0lvx2vtEPQ1Jr4XcE074K105+TQIX/+8ovg==" saltValue="7OORCPJhjL6u/ak8Y2/uF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2.81640625" customWidth="1"/>
    <col min="29" max="16383" width="22.453125" hidden="1"/>
    <col min="16384" max="16384" width="2.816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YsR3xVp9WP/Pi5I8S8XxZHkvtZWj1bndLGOQp9UM3q8a3iYiHZx5SgrKhtPPeMaLEx40L4piI5XAvIPAin7TYQ==" saltValue="KosgLboflaUdMRDf+qUgz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PqAzFDraHzfq8kZW6zgq8lcu8LwJSHncLcGN+P7sq14i4QJ2uFRJp8subbsIfA+iq4CvBtZGjtokNkEj20HsMA==" saltValue="G8TKQA0WF6QfRQ/X8U6eD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3.7265625" customWidth="1"/>
    <col min="29" max="16383" width="4.7265625" hidden="1"/>
    <col min="16384" max="16384" width="3.7265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Q9" t="s">
        <v>346</v>
      </c>
    </row>
    <row r="10" spans="5:43"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Q10" t="s">
        <v>336</v>
      </c>
    </row>
    <row r="11" spans="5:43"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Q11" t="s">
        <v>347</v>
      </c>
    </row>
    <row r="12" spans="5:43" ht="20.149999999999999" customHeight="1">
      <c r="E12" s="8" t="s">
        <v>679</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mO720AoBQhEse3BBC2/dZZpHSlwVrV4/2NQVx0UFr00IGRuH9vXbiWVz10WYOzKQEy3tqFFHi3K6/Lf/WMv6mw==" saltValue="mlOQfCKNTsJ555IfQBE83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4.54296875" customWidth="1"/>
    <col min="29" max="16383" width="3.81640625" hidden="1"/>
    <col min="16384" max="16384" width="4.542968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Q9" t="s">
        <v>346</v>
      </c>
    </row>
    <row r="10" spans="5:43"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Q10" t="s">
        <v>336</v>
      </c>
    </row>
    <row r="11" spans="5:43"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Q11" t="s">
        <v>347</v>
      </c>
    </row>
    <row r="12" spans="5:43" ht="30" customHeight="1">
      <c r="E12" s="8" t="s">
        <v>680</v>
      </c>
      <c r="F12" s="43" t="s">
        <v>647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EjWZC6lfmwDX+EFSC/2TWDoYBNRiOgQYCimYFnCvsZPcCUu1O/KTD6FEX/DZRZJXIBh2jU0eaRJXwQX2VRNiLA==" saltValue="tXJodulaizmMRrFQpznkI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58RLMxQeEofu4TdDqHEZVIjfrTh0wgZKLUY8Bp+4mYV6+avmGz+j2X8nPmM4Tt61OTt9krzqmm4X6Leum7x0Ow==" saltValue="AZhUqyq4rQggdwos2KB1pg==" spinCount="100000"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2.7265625" customWidth="1"/>
    <col min="29" max="16383" width="5.7265625" hidden="1"/>
    <col min="16384" max="16384" width="2.7265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UyOX83rrOzG4U4ObVgm1Cmb18/lBzN6zIF9tYLHKYv/XCIAdwxdxy3JxRzFvIDb4s/hiDkvVvdPcScd4qGlqyQ==" saltValue="J+38WEYyVTa8kTBlKw0xM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M7" zoomScale="90" zoomScaleNormal="90" workbookViewId="0">
      <selection activeCell="AB15" sqref="AB15"/>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706</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5" customHeight="1">
      <c r="E15" s="53">
        <v>1</v>
      </c>
      <c r="F15" s="373" t="s">
        <v>895</v>
      </c>
      <c r="G15" s="368" t="s">
        <v>896</v>
      </c>
      <c r="H15" s="38">
        <v>58800</v>
      </c>
      <c r="I15" s="38"/>
      <c r="J15" s="38"/>
      <c r="K15" s="366">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6" t="str">
        <f>+IFERROR(IF(COUNT(Q15:R15),ROUND(SUM(Q15:R15),0),""),"")</f>
        <v/>
      </c>
      <c r="T15" s="14">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49999999999999"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CWw166IStnucIp7sLxvqr52gD2xFp9MTjz2hHCeY7LIN6FwKDlmtQkr8di9Yf22PnP5bMnDRL7eBc6DQLKEDwA==" saltValue="YEqOwcyj+bHH82TE5IN5f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69850</xdr:colOff>
                    <xdr:row>14</xdr:row>
                    <xdr:rowOff>69850</xdr:rowOff>
                  </from>
                  <to>
                    <xdr:col>23</xdr:col>
                    <xdr:colOff>1384300</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ESTZRxEvurgQsNpJFsE1j2r3xtHbPlz2eoGxrB/KsgMp0Azu4mrfRwBDxT1z9lRipUObN6ZdeYKvlsn0Ca/uA==" saltValue="Ui5bXRUOa6TM5c3rEcr12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30" width="0" hidden="1" customWidth="1"/>
    <col min="31" max="16384" width="1.816406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30"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30"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30" s="6" customFormat="1" ht="20.149999999999999" customHeight="1">
      <c r="E12" s="8" t="s">
        <v>703</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6Mckg30nrkMz9GWEP/4cFiuHp17dL73fayfgM1l3XCpXdrfFmNVXnMaG+hyWwzlvkEOYUZDYKrCbSQfe3leNpQ==" saltValue="JCajJNp/wfXSld2mlTYH5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704</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8pdf74T19T/hd2LehpzSCO500P+gYzPvB4aEXS2thzlBFrwEuoxdfNPl7nfIZjSh921X6Qj2mVT9Gk+d3AxkVA==" saltValue="DxYTS5ccagoelG1rAu2Zt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9T8myZh2mEIiPXY1NEaBDRqblNMd554E0+V0TfbEKVo/ds4YfBdycIrwYahVUMIIfhSej1QJ9iCp5aILTVqZ+w==" saltValue="NXw27yqrl6jsSieaG8c3d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29" width="1.81640625" hidden="1" customWidth="1"/>
    <col min="30" max="16383" width="21.54296875" hidden="1"/>
    <col min="16384" max="16384" width="1.816406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30"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30"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30" s="6" customFormat="1" ht="20.149999999999999"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61DH/k3y742keQFLRQGD3rvuFDgmzj6v0SBSuUAeY+6VWYIQRaR1B0r+IS5qqBUi2F15Y53ENgBWYfxfoa1dKA==" saltValue="1h9f91w+0SJJkH83Owr12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29" width="1.81640625" hidden="1" customWidth="1"/>
    <col min="30" max="16383" width="21.54296875" hidden="1"/>
    <col min="16384" max="16384" width="1.816406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30"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30"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30" s="6" customFormat="1" ht="20.149999999999999"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qqAilgwm4g1IVcIHD+JEZZzxcDSHAr5Fi6dyC6BjUt0fZdDqDR3HZ6t1a6nukYX68fQaKuN5+iVbiOMyLYGAkA==" saltValue="tKyMA/yeZid+YGFWEum2x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hC0yabAlZubIrwVV9RytxDhH+7AXEzbahApzT+3X7eMao8b9CsBJgGkm/ba84lJ3HwISVGji6eYen4owhM1gAA==" saltValue="zXLIVkhA0Cquyjtn33/yp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ncF5UoqOLdQRdGeBli5kSGroavE/fGB+rPQNuV4/S1ElQa/8cfEFCgVKxEDuIx2kwFeYqbDT2H/0INLJz4xOA==" saltValue="rk0+X0ji14o8L8X+Zeyi3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697</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BkZl9C97ch0pOBiuBYP+zB+/OKR+kURQ1ih8vww/4yVmTGap/LUuSwBqqwNhERlQ0gfK6fcajUMyEnx838DreQ==" saltValue="3zjoZif1IGdWnJQSBzZLs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84</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OWWucDH6QiiSjt5tYNIrX1c9AyywweonWVf7eCyTwuRNxXiHTN9N0mi1RR/eKffhoii9e0EOQgOf1jvhKupWA==" saltValue="rdJyqQtaL9Y2ZkqCFyEGK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696</v>
      </c>
      <c r="F12" s="71" t="s">
        <v>659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aeHD/BBYojHgCPhV0iu6yO1qYT57r/+9Yl9Kn6n7huWQL5BIzT2jcWZp0cruV5e20/jViYcHnASfiUgTkIqNQ==" saltValue="J5D3YCw9ZarbjsFCEkNRq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4.5"/>
  <cols>
    <col min="1" max="1" width="2.26953125" customWidth="1"/>
    <col min="2" max="2" width="2.1796875" customWidth="1"/>
    <col min="3" max="4" width="2"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1.81640625" customWidth="1"/>
    <col min="29" max="16383" width="21.54296875" hidden="1"/>
    <col min="16384" max="16384" width="1.816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6" customFormat="1" ht="20.149999999999999" customHeight="1">
      <c r="E12" s="8" t="s">
        <v>682</v>
      </c>
      <c r="F12" s="71" t="s">
        <v>692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49999999999999"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2R4pyvHyoulu61H2RmahDbvhGVeFmeR5PEane+W1sMW179fc2ojJALCWIuyy1G+/H3SgFMyWY4swQzUjgyfHZQ==" saltValue="iqzpegOy78DvQXpHYkLJhA==" spinCount="100000"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4.5"/>
  <cols>
    <col min="1" max="1" width="2.26953125" customWidth="1"/>
    <col min="2" max="2" width="2.1796875" customWidth="1"/>
    <col min="3" max="3" width="2" customWidth="1"/>
    <col min="4" max="4" width="7.1796875" customWidth="1"/>
    <col min="5" max="5" width="35.7265625" customWidth="1"/>
    <col min="6" max="7" width="38.54296875" customWidth="1"/>
    <col min="8" max="8" width="13.7265625" customWidth="1"/>
    <col min="9" max="10" width="20.7265625" customWidth="1"/>
    <col min="11" max="12" width="20.7265625" hidden="1" customWidth="1"/>
    <col min="13" max="15" width="20.7265625" customWidth="1"/>
    <col min="16" max="16" width="20.7265625" hidden="1" customWidth="1"/>
    <col min="17" max="18" width="20.7265625" customWidth="1"/>
    <col min="19" max="21" width="20.7265625" hidden="1" customWidth="1"/>
    <col min="22" max="22" width="20.7265625" customWidth="1"/>
    <col min="23" max="24" width="20.7265625" hidden="1" customWidth="1"/>
    <col min="25" max="29" width="20.7265625" customWidth="1"/>
    <col min="30" max="31" width="4.1796875" customWidth="1"/>
    <col min="32" max="16383" width="5.1796875" hidden="1"/>
    <col min="16384" max="16384" width="4.179687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5" t="s">
        <v>1</v>
      </c>
      <c r="I9" s="517" t="s">
        <v>368</v>
      </c>
      <c r="J9" s="435" t="s">
        <v>3</v>
      </c>
      <c r="K9" s="435" t="s">
        <v>4</v>
      </c>
      <c r="L9" s="435" t="s">
        <v>5</v>
      </c>
      <c r="M9" s="435" t="s">
        <v>6</v>
      </c>
      <c r="N9" s="435" t="s">
        <v>7</v>
      </c>
      <c r="O9" s="435" t="s">
        <v>8</v>
      </c>
      <c r="P9" s="435"/>
      <c r="Q9" s="435"/>
      <c r="R9" s="435"/>
      <c r="S9" s="435" t="s">
        <v>9</v>
      </c>
      <c r="T9" s="517" t="s">
        <v>447</v>
      </c>
      <c r="U9" s="517" t="s">
        <v>120</v>
      </c>
      <c r="V9" s="435" t="s">
        <v>89</v>
      </c>
      <c r="W9" s="435" t="s">
        <v>12</v>
      </c>
      <c r="X9" s="435"/>
      <c r="Y9" s="435" t="s">
        <v>14</v>
      </c>
      <c r="Z9" s="435" t="s">
        <v>441</v>
      </c>
      <c r="AA9" s="467" t="s">
        <v>707</v>
      </c>
      <c r="AB9" s="468"/>
      <c r="AC9" s="469"/>
      <c r="AG9" t="s">
        <v>348</v>
      </c>
      <c r="AV9" t="s">
        <v>34</v>
      </c>
    </row>
    <row r="10" spans="4:57" ht="31.5" customHeight="1">
      <c r="D10" s="452"/>
      <c r="E10" s="452"/>
      <c r="F10" s="452"/>
      <c r="G10" s="452"/>
      <c r="H10" s="435"/>
      <c r="I10" s="452"/>
      <c r="J10" s="435"/>
      <c r="K10" s="435"/>
      <c r="L10" s="435"/>
      <c r="M10" s="435"/>
      <c r="N10" s="435"/>
      <c r="O10" s="435" t="s">
        <v>15</v>
      </c>
      <c r="P10" s="435"/>
      <c r="Q10" s="435"/>
      <c r="R10" s="435" t="s">
        <v>16</v>
      </c>
      <c r="S10" s="435"/>
      <c r="T10" s="452"/>
      <c r="U10" s="511"/>
      <c r="V10" s="435"/>
      <c r="W10" s="435"/>
      <c r="X10" s="435"/>
      <c r="Y10" s="435"/>
      <c r="Z10" s="435"/>
      <c r="AA10" s="446" t="s">
        <v>708</v>
      </c>
      <c r="AB10" s="447"/>
      <c r="AC10" s="448"/>
      <c r="AG10" t="s">
        <v>339</v>
      </c>
      <c r="AV10" t="s">
        <v>379</v>
      </c>
    </row>
    <row r="11" spans="4:57" ht="43.5">
      <c r="D11" s="434"/>
      <c r="E11" s="434"/>
      <c r="F11" s="434"/>
      <c r="G11" s="434"/>
      <c r="H11" s="435"/>
      <c r="I11" s="434"/>
      <c r="J11" s="435"/>
      <c r="K11" s="435"/>
      <c r="L11" s="435"/>
      <c r="M11" s="435"/>
      <c r="N11" s="435"/>
      <c r="O11" s="27" t="s">
        <v>17</v>
      </c>
      <c r="P11" s="27" t="s">
        <v>18</v>
      </c>
      <c r="Q11" s="27" t="s">
        <v>19</v>
      </c>
      <c r="R11" s="435"/>
      <c r="S11" s="435"/>
      <c r="T11" s="434"/>
      <c r="U11" s="512"/>
      <c r="V11" s="435"/>
      <c r="W11" s="27" t="s">
        <v>20</v>
      </c>
      <c r="X11" s="27" t="s">
        <v>21</v>
      </c>
      <c r="Y11" s="435"/>
      <c r="Z11" s="435"/>
      <c r="AA11" s="55" t="s">
        <v>709</v>
      </c>
      <c r="AB11" s="55" t="s">
        <v>710</v>
      </c>
      <c r="AC11" s="55" t="s">
        <v>711</v>
      </c>
      <c r="AG11" t="s">
        <v>344</v>
      </c>
    </row>
    <row r="12" spans="4:57" ht="15.5">
      <c r="D12" s="8" t="s">
        <v>695</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49999999999999"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W467uWE2HBxDlITmiWDtEaKnHcuWA4o43AoDa4NPQnSkMrx/GxVfafmWa4nbAmlu/4Ts4UUiG/SwrijPt7Xshw==" saltValue="XKMWKPkZqXhofTk/L4ABEw==" spinCount="100000"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4.5"/>
  <cols>
    <col min="1" max="1" width="2.26953125" customWidth="1"/>
    <col min="2" max="2" width="2.1796875" customWidth="1"/>
    <col min="3" max="3" width="2" customWidth="1"/>
    <col min="4" max="4" width="7.1796875" customWidth="1"/>
    <col min="5" max="5" width="35.7265625" customWidth="1"/>
    <col min="6" max="7" width="38.54296875" customWidth="1"/>
    <col min="8" max="8" width="13.7265625" customWidth="1"/>
    <col min="9" max="10" width="20.7265625" customWidth="1"/>
    <col min="11" max="12" width="20.7265625" hidden="1" customWidth="1"/>
    <col min="13" max="15" width="20.7265625" customWidth="1"/>
    <col min="16" max="16" width="20.7265625" hidden="1" customWidth="1"/>
    <col min="17" max="18" width="20.7265625" customWidth="1"/>
    <col min="19" max="21" width="20.7265625" hidden="1" customWidth="1"/>
    <col min="22" max="22" width="20.7265625" customWidth="1"/>
    <col min="23" max="24" width="20.7265625" hidden="1" customWidth="1"/>
    <col min="25" max="29" width="20.7265625" customWidth="1"/>
    <col min="30" max="31" width="4.1796875" customWidth="1"/>
    <col min="32" max="16383" width="5.1796875" hidden="1"/>
    <col min="16384" max="16384" width="4.179687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7" t="s">
        <v>119</v>
      </c>
      <c r="E9" s="517" t="s">
        <v>34</v>
      </c>
      <c r="F9" s="517" t="s">
        <v>376</v>
      </c>
      <c r="G9" s="517" t="s">
        <v>118</v>
      </c>
      <c r="H9" s="435" t="s">
        <v>1</v>
      </c>
      <c r="I9" s="517" t="s">
        <v>368</v>
      </c>
      <c r="J9" s="435" t="s">
        <v>3</v>
      </c>
      <c r="K9" s="435" t="s">
        <v>4</v>
      </c>
      <c r="L9" s="435" t="s">
        <v>5</v>
      </c>
      <c r="M9" s="435" t="s">
        <v>6</v>
      </c>
      <c r="N9" s="435" t="s">
        <v>7</v>
      </c>
      <c r="O9" s="435" t="s">
        <v>8</v>
      </c>
      <c r="P9" s="435"/>
      <c r="Q9" s="435"/>
      <c r="R9" s="435"/>
      <c r="S9" s="435" t="s">
        <v>9</v>
      </c>
      <c r="T9" s="517" t="s">
        <v>447</v>
      </c>
      <c r="U9" s="517" t="s">
        <v>120</v>
      </c>
      <c r="V9" s="435" t="s">
        <v>89</v>
      </c>
      <c r="W9" s="435" t="s">
        <v>12</v>
      </c>
      <c r="X9" s="435"/>
      <c r="Y9" s="435" t="s">
        <v>14</v>
      </c>
      <c r="Z9" s="435" t="s">
        <v>441</v>
      </c>
      <c r="AA9" s="467" t="s">
        <v>707</v>
      </c>
      <c r="AB9" s="468"/>
      <c r="AC9" s="469"/>
      <c r="AG9" t="s">
        <v>348</v>
      </c>
      <c r="AV9" t="s">
        <v>34</v>
      </c>
    </row>
    <row r="10" spans="4:57" ht="31.5" customHeight="1">
      <c r="D10" s="452"/>
      <c r="E10" s="452"/>
      <c r="F10" s="452"/>
      <c r="G10" s="452"/>
      <c r="H10" s="435"/>
      <c r="I10" s="452"/>
      <c r="J10" s="435"/>
      <c r="K10" s="435"/>
      <c r="L10" s="435"/>
      <c r="M10" s="435"/>
      <c r="N10" s="435"/>
      <c r="O10" s="435" t="s">
        <v>15</v>
      </c>
      <c r="P10" s="435"/>
      <c r="Q10" s="435"/>
      <c r="R10" s="435" t="s">
        <v>16</v>
      </c>
      <c r="S10" s="435"/>
      <c r="T10" s="452"/>
      <c r="U10" s="511"/>
      <c r="V10" s="435"/>
      <c r="W10" s="435"/>
      <c r="X10" s="435"/>
      <c r="Y10" s="435"/>
      <c r="Z10" s="435"/>
      <c r="AA10" s="446" t="s">
        <v>708</v>
      </c>
      <c r="AB10" s="447"/>
      <c r="AC10" s="448"/>
      <c r="AG10" t="s">
        <v>339</v>
      </c>
      <c r="AV10" t="s">
        <v>379</v>
      </c>
    </row>
    <row r="11" spans="4:57" ht="43.5">
      <c r="D11" s="434"/>
      <c r="E11" s="434"/>
      <c r="F11" s="434"/>
      <c r="G11" s="434"/>
      <c r="H11" s="435"/>
      <c r="I11" s="434"/>
      <c r="J11" s="435"/>
      <c r="K11" s="435"/>
      <c r="L11" s="435"/>
      <c r="M11" s="435"/>
      <c r="N11" s="435"/>
      <c r="O11" s="27" t="s">
        <v>17</v>
      </c>
      <c r="P11" s="27" t="s">
        <v>18</v>
      </c>
      <c r="Q11" s="27" t="s">
        <v>19</v>
      </c>
      <c r="R11" s="435"/>
      <c r="S11" s="435"/>
      <c r="T11" s="434"/>
      <c r="U11" s="512"/>
      <c r="V11" s="435"/>
      <c r="W11" s="27" t="s">
        <v>20</v>
      </c>
      <c r="X11" s="27" t="s">
        <v>21</v>
      </c>
      <c r="Y11" s="435"/>
      <c r="Z11" s="435"/>
      <c r="AA11" s="55" t="s">
        <v>709</v>
      </c>
      <c r="AB11" s="55" t="s">
        <v>710</v>
      </c>
      <c r="AC11" s="55" t="s">
        <v>711</v>
      </c>
      <c r="AG11" t="s">
        <v>344</v>
      </c>
    </row>
    <row r="12" spans="4:57" ht="15.5">
      <c r="D12" s="8" t="s">
        <v>678</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49999999999999"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rDEiiSPw8LE05Xk3ToPQatgNM4YU1EYsqCMRlmC650seFXmeucaptnthau8Yu9Knn3mxRahFaqsNEkt3/yR+BA==" saltValue="PWv4dlj+i/B3NnZkV8vTwQ==" spinCount="100000"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Q9" t="s">
        <v>346</v>
      </c>
    </row>
    <row r="10" spans="5:43"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Q10" t="s">
        <v>336</v>
      </c>
    </row>
    <row r="11" spans="5:43"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Q11" t="s">
        <v>347</v>
      </c>
    </row>
    <row r="12" spans="5:43" ht="20.25" customHeight="1">
      <c r="E12" s="8" t="s">
        <v>694</v>
      </c>
      <c r="F12" s="43" t="s">
        <v>693</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RciStjYXrRGmCbCooAKscrokubtHMVm9EhWXvdr/kQrPMAxe8xDVlsOHPz5FFni7QZWi8KF25qeDOVx2ONzMaQ==" saltValue="Z/aEbvt7XX/8RRvHTNzSP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Q9" t="s">
        <v>346</v>
      </c>
    </row>
    <row r="10" spans="5:43"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Q10" t="s">
        <v>336</v>
      </c>
    </row>
    <row r="11" spans="5:43"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Q11" t="s">
        <v>347</v>
      </c>
    </row>
    <row r="12" spans="5:43" ht="20.25" customHeight="1">
      <c r="E12" s="8" t="s">
        <v>691</v>
      </c>
      <c r="F12" s="43" t="s">
        <v>690</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j6YxtpBKYknz8srJT3mi26DkpRfiG5nvYPZMS2SM1tzFCX4Oj0p+HB6eOqPWFxhJBKF8q20uFsyYtgEoUB0i4g==" saltValue="2l5omUUboE8Jmeq4Sq3Ir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3" hidden="1"/>
    <row r="4" spans="5:43" hidden="1"/>
    <row r="5" spans="5:43" hidden="1"/>
    <row r="6" spans="5:43" hidden="1"/>
    <row r="7" spans="5:43" ht="15" customHeight="1">
      <c r="AQ7" t="s">
        <v>345</v>
      </c>
    </row>
    <row r="8" spans="5:43" ht="15" customHeight="1">
      <c r="AQ8" t="s">
        <v>335</v>
      </c>
    </row>
    <row r="9" spans="5:43"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Q9" t="s">
        <v>346</v>
      </c>
    </row>
    <row r="10" spans="5:43"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Q10" t="s">
        <v>336</v>
      </c>
    </row>
    <row r="11" spans="5:43"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Q11" t="s">
        <v>347</v>
      </c>
    </row>
    <row r="12" spans="5:43" ht="20.25" customHeight="1">
      <c r="E12" s="8" t="s">
        <v>689</v>
      </c>
      <c r="F12" s="43" t="s">
        <v>656</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FaFvpKoxrTVvtWIJla+u6SETLjWffpBbLqOmQTWCdtt+Fo9t+1a2uf747JOC+riUnIwo9dtf8j894GwkaFqtw==" saltValue="O5ZBULW8vu354YawLsQuv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q5Ix5ZQPyFxpmnDQTbNPzPa89SiNVjsqheGJ+KJBaGkVFefEGhaWN/4RW8GoW618vlwcl0Z7OVpJ3pgNCJu/w==" saltValue="ZSr3GDvqaRHMtL0Q8AAPW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tCYtWAGfc0RXUycz3HKcl/A8Yv1qd5ixS7Lx+yjo+jlZcfyOy9pZt8QIdYYtBPh9EYOhdEjHPqEj7hwPjo3nw==" saltValue="tXeHEAAtn0XXOQ6HgrbUw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29" width="7.1796875" hidden="1" customWidth="1"/>
    <col min="30" max="44" width="0" hidden="1" customWidth="1"/>
    <col min="45" max="16384" width="7.179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R11" t="s">
        <v>347</v>
      </c>
    </row>
    <row r="12" spans="5:44" ht="20.25" customHeight="1">
      <c r="E12" s="8" t="s">
        <v>686</v>
      </c>
      <c r="F12" s="43" t="s">
        <v>651</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HY8qpFWoWenM4aKw+crPiS1Xi7Awuoo8Oqnk7YswY+YuhPmMwX491n+GKG3UMgpT8QDyIbGl/vhytsclDeQSUQ==" saltValue="cVgPrC0HX1us+MscUoOlo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7.1796875" customWidth="1"/>
    <col min="29" max="16383" width="20.26953125" hidden="1"/>
    <col min="16384" max="16384" width="7.179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44" hidden="1"/>
    <row r="4" spans="5:44" hidden="1"/>
    <row r="5" spans="5:44" hidden="1"/>
    <row r="6" spans="5:44" hidden="1"/>
    <row r="7" spans="5:44" ht="15" customHeight="1">
      <c r="AR7" t="s">
        <v>345</v>
      </c>
    </row>
    <row r="8" spans="5:44" ht="15" customHeight="1">
      <c r="AR8" t="s">
        <v>335</v>
      </c>
    </row>
    <row r="9" spans="5:44" ht="29.25" customHeight="1">
      <c r="E9" s="517" t="s">
        <v>119</v>
      </c>
      <c r="F9" s="435" t="s">
        <v>118</v>
      </c>
      <c r="G9" s="435" t="s">
        <v>1</v>
      </c>
      <c r="H9" s="435" t="s">
        <v>3</v>
      </c>
      <c r="I9" s="435" t="s">
        <v>4</v>
      </c>
      <c r="J9" s="435" t="s">
        <v>5</v>
      </c>
      <c r="K9" s="435" t="s">
        <v>6</v>
      </c>
      <c r="L9" s="435" t="s">
        <v>7</v>
      </c>
      <c r="M9" s="435" t="s">
        <v>8</v>
      </c>
      <c r="N9" s="435"/>
      <c r="O9" s="435"/>
      <c r="P9" s="435"/>
      <c r="Q9" s="517" t="s">
        <v>447</v>
      </c>
      <c r="R9" s="435" t="s">
        <v>10</v>
      </c>
      <c r="S9" s="517" t="s">
        <v>116</v>
      </c>
      <c r="T9" s="435" t="s">
        <v>89</v>
      </c>
      <c r="U9" s="435" t="s">
        <v>12</v>
      </c>
      <c r="V9" s="435"/>
      <c r="W9" s="435" t="s">
        <v>14</v>
      </c>
      <c r="X9" s="435" t="s">
        <v>441</v>
      </c>
      <c r="Y9" s="467" t="s">
        <v>707</v>
      </c>
      <c r="Z9" s="468"/>
      <c r="AA9" s="469"/>
      <c r="AR9" t="s">
        <v>346</v>
      </c>
    </row>
    <row r="10" spans="5:44" ht="31.5" customHeight="1">
      <c r="E10" s="452"/>
      <c r="F10" s="435"/>
      <c r="G10" s="435"/>
      <c r="H10" s="435"/>
      <c r="I10" s="435"/>
      <c r="J10" s="435"/>
      <c r="K10" s="435"/>
      <c r="L10" s="435"/>
      <c r="M10" s="435" t="s">
        <v>15</v>
      </c>
      <c r="N10" s="435"/>
      <c r="O10" s="435"/>
      <c r="P10" s="435" t="s">
        <v>16</v>
      </c>
      <c r="Q10" s="452"/>
      <c r="R10" s="435"/>
      <c r="S10" s="452"/>
      <c r="T10" s="435"/>
      <c r="U10" s="435"/>
      <c r="V10" s="435"/>
      <c r="W10" s="435"/>
      <c r="X10" s="435"/>
      <c r="Y10" s="446" t="s">
        <v>708</v>
      </c>
      <c r="Z10" s="447"/>
      <c r="AA10" s="448"/>
      <c r="AR10" t="s">
        <v>336</v>
      </c>
    </row>
    <row r="11" spans="5:44" ht="78.75" customHeight="1">
      <c r="E11" s="434"/>
      <c r="F11" s="435"/>
      <c r="G11" s="435"/>
      <c r="H11" s="435"/>
      <c r="I11" s="435"/>
      <c r="J11" s="435"/>
      <c r="K11" s="435"/>
      <c r="L11" s="435"/>
      <c r="M11" s="27" t="s">
        <v>17</v>
      </c>
      <c r="N11" s="27" t="s">
        <v>18</v>
      </c>
      <c r="O11" s="27" t="s">
        <v>19</v>
      </c>
      <c r="P11" s="435"/>
      <c r="Q11" s="434"/>
      <c r="R11" s="435"/>
      <c r="S11" s="434"/>
      <c r="T11" s="435"/>
      <c r="U11" s="27" t="s">
        <v>20</v>
      </c>
      <c r="V11" s="27" t="s">
        <v>21</v>
      </c>
      <c r="W11" s="435"/>
      <c r="X11" s="435"/>
      <c r="Y11" s="55" t="s">
        <v>709</v>
      </c>
      <c r="Z11" s="55" t="s">
        <v>710</v>
      </c>
      <c r="AA11" s="55" t="s">
        <v>711</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49999999999999"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SEJiC8yHrPEoH4VxNHvgI79IjxJUPLLcjjydMg5awAhv2uo0/iYyNhDhR2V5octjzhRuXbAuiOlNb1iPy7KZA==" saltValue="0nG5GLS3IH/rNf3Phy0qc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5.453125" customWidth="1"/>
    <col min="29" max="29" width="2.1796875" hidden="1"/>
    <col min="30" max="16383" width="1.26953125" hidden="1"/>
    <col min="16384" max="16384" width="5.453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ht="18.75" customHeight="1">
      <c r="E12" s="8" t="s">
        <v>683</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49999999999999"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98ga2zZPUcCnFHSHV/a+DOAXWXwO6LezjwKwQ5zcgqPAxy4eQV/FVN1jPgChwpUocu5TeOe/Koc7AuN4rtuxtA==" saltValue="rfrE94fO5wkF7IDUvSMtj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K7" zoomScale="90" zoomScaleNormal="90" workbookViewId="0">
      <selection activeCell="Z20" sqref="Z20"/>
    </sheetView>
  </sheetViews>
  <sheetFormatPr defaultColWidth="0" defaultRowHeight="14.5"/>
  <cols>
    <col min="1" max="1" width="2" customWidth="1"/>
    <col min="2" max="2" width="1.54296875" customWidth="1"/>
    <col min="3" max="3" width="1.7265625" customWidth="1"/>
    <col min="4" max="4" width="2.26953125" customWidth="1"/>
    <col min="5" max="5" width="9.542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2.453125" customWidth="1"/>
    <col min="29" max="16383" width="5.453125" hidden="1"/>
    <col min="16384" max="16384" width="2.453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s="7" customFormat="1" ht="20.149999999999999" customHeight="1">
      <c r="E12" s="8" t="s">
        <v>684</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5" customHeight="1">
      <c r="E15" s="53">
        <v>1</v>
      </c>
      <c r="F15" s="373" t="s">
        <v>887</v>
      </c>
      <c r="G15" s="368" t="s">
        <v>891</v>
      </c>
      <c r="H15" s="38">
        <v>117000</v>
      </c>
      <c r="I15" s="38"/>
      <c r="J15" s="38"/>
      <c r="K15" s="366">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6" t="str">
        <f>+IFERROR(IF(COUNT(Q15:R15),ROUND(SUM(Q15:R15),0),""),"")</f>
        <v/>
      </c>
      <c r="T15" s="14">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5" customHeight="1">
      <c r="E16" s="53">
        <v>2</v>
      </c>
      <c r="F16" s="373" t="s">
        <v>888</v>
      </c>
      <c r="G16" s="368" t="s">
        <v>892</v>
      </c>
      <c r="H16" s="38">
        <v>120998</v>
      </c>
      <c r="I16" s="38"/>
      <c r="J16" s="38"/>
      <c r="K16" s="366">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6" t="str">
        <f>+IFERROR(IF(COUNT(Q16:R16),ROUND(SUM(Q16:R16),0),""),"")</f>
        <v/>
      </c>
      <c r="T16" s="14">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5" customHeight="1">
      <c r="E17" s="53">
        <v>3</v>
      </c>
      <c r="F17" s="373" t="s">
        <v>889</v>
      </c>
      <c r="G17" s="368" t="s">
        <v>893</v>
      </c>
      <c r="H17" s="38">
        <v>76927</v>
      </c>
      <c r="I17" s="38"/>
      <c r="J17" s="38"/>
      <c r="K17" s="366">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6" t="str">
        <f>+IFERROR(IF(COUNT(Q17:R17),ROUND(SUM(Q17:R17),0),""),"")</f>
        <v/>
      </c>
      <c r="T17" s="14">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5" customHeight="1">
      <c r="E18" s="53">
        <v>4</v>
      </c>
      <c r="F18" s="373" t="s">
        <v>890</v>
      </c>
      <c r="G18" s="368" t="s">
        <v>894</v>
      </c>
      <c r="H18" s="38">
        <v>117000</v>
      </c>
      <c r="I18" s="38"/>
      <c r="J18" s="38"/>
      <c r="K18" s="366">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6" t="str">
        <f>+IFERROR(IF(COUNT(Q18:R18),ROUND(SUM(Q18:R18),0),""),"")</f>
        <v/>
      </c>
      <c r="T18" s="14">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49999999999999"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BmYAeRawToOBaJC9vZxAKf23SHchosqiBtgtA8JHy1mMvAJYA3e2Pb5WQ90XH18c4ozVM+5QdwJS6/WnexFitA==" saltValue="TcBKtprodOsVIB2wfX0GLg==" spinCount="100000"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69850</xdr:colOff>
                    <xdr:row>14</xdr:row>
                    <xdr:rowOff>69850</xdr:rowOff>
                  </from>
                  <to>
                    <xdr:col>23</xdr:col>
                    <xdr:colOff>1384300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69850</xdr:colOff>
                    <xdr:row>15</xdr:row>
                    <xdr:rowOff>69850</xdr:rowOff>
                  </from>
                  <to>
                    <xdr:col>23</xdr:col>
                    <xdr:colOff>1384300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69850</xdr:colOff>
                    <xdr:row>16</xdr:row>
                    <xdr:rowOff>69850</xdr:rowOff>
                  </from>
                  <to>
                    <xdr:col>23</xdr:col>
                    <xdr:colOff>1384300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69850</xdr:colOff>
                    <xdr:row>17</xdr:row>
                    <xdr:rowOff>69850</xdr:rowOff>
                  </from>
                  <to>
                    <xdr:col>23</xdr:col>
                    <xdr:colOff>1384300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4.54296875" customWidth="1"/>
    <col min="29" max="16383" width="4.81640625" hidden="1"/>
    <col min="16384" max="16384" width="4.5429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30" hidden="1"/>
    <row r="4" spans="5:30" hidden="1"/>
    <row r="5" spans="5:30" hidden="1"/>
    <row r="6" spans="5:30" hidden="1"/>
    <row r="7" spans="5:30" ht="15" customHeight="1"/>
    <row r="8" spans="5:30" ht="15" customHeight="1"/>
    <row r="9" spans="5:30"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30"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30"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30" s="7" customFormat="1" ht="20.149999999999999" customHeight="1">
      <c r="E12" s="8" t="s">
        <v>677</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49999999999999"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8trnucrj2yPOSZDuaOoVgvgRQSah30H0AIPXANU5kI5GXXdYWJhqtgT1A8CeyOd88phgxuTHFCvhMXTvAp2X7Q==" saltValue="zvrQ+YQxOV/wDuC8qL8+iQ=="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hidden="1" customWidth="1"/>
    <col min="3" max="3" width="1.7265625" hidden="1" customWidth="1"/>
    <col min="4" max="4" width="2.26953125" hidden="1" customWidth="1"/>
    <col min="5" max="5" width="7.1796875" customWidth="1"/>
    <col min="6" max="6" width="35.7265625" customWidth="1"/>
    <col min="7" max="7" width="13.7265625" customWidth="1"/>
    <col min="8" max="8" width="14.54296875" customWidth="1"/>
    <col min="9" max="10" width="14.54296875" hidden="1" customWidth="1"/>
    <col min="11" max="11" width="15.54296875" customWidth="1"/>
    <col min="12" max="12" width="13.54296875" customWidth="1"/>
    <col min="13" max="13" width="14.7265625" customWidth="1"/>
    <col min="14" max="14" width="14.7265625" hidden="1" customWidth="1"/>
    <col min="15" max="15" width="17.81640625" customWidth="1"/>
    <col min="16" max="16" width="10.26953125" customWidth="1"/>
    <col min="17" max="19" width="14.54296875" hidden="1" customWidth="1"/>
    <col min="20" max="20" width="19.1796875" customWidth="1"/>
    <col min="21" max="21" width="14.7265625" hidden="1" customWidth="1"/>
    <col min="22" max="22" width="8.453125" hidden="1" customWidth="1"/>
    <col min="23" max="23" width="15.453125" customWidth="1"/>
    <col min="24" max="24" width="19.1796875" customWidth="1"/>
    <col min="25" max="25" width="3.81640625" customWidth="1"/>
    <col min="26" max="26" width="2.54296875" customWidth="1"/>
    <col min="27" max="16383" width="4.26953125" hidden="1"/>
    <col min="16384" max="16384" width="4.453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row>
    <row r="10" spans="5:30"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row>
    <row r="11" spans="5:30"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49999999999999"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5" customHeight="1">
      <c r="E14" s="34"/>
      <c r="F14" s="35"/>
      <c r="G14" s="212" t="s">
        <v>436</v>
      </c>
      <c r="H14" s="35"/>
      <c r="I14" s="35"/>
      <c r="J14" s="35"/>
      <c r="K14" s="35"/>
      <c r="L14" s="35"/>
      <c r="M14" s="35"/>
      <c r="N14" s="35"/>
      <c r="O14" s="35"/>
      <c r="P14" s="35"/>
      <c r="Q14" s="35"/>
      <c r="R14" s="35"/>
      <c r="S14" s="35"/>
      <c r="T14" s="35"/>
      <c r="U14" s="35"/>
      <c r="V14" s="35"/>
      <c r="W14" s="35"/>
      <c r="X14" s="36"/>
    </row>
    <row r="15" spans="5:30" ht="25" hidden="1" customHeight="1">
      <c r="E15" s="2"/>
      <c r="F15" s="3"/>
      <c r="G15" s="3"/>
      <c r="H15" s="3"/>
      <c r="I15" s="3"/>
      <c r="J15" s="3"/>
      <c r="K15" s="3"/>
      <c r="L15" s="3"/>
      <c r="M15" s="3"/>
      <c r="N15" s="3"/>
      <c r="O15" s="3"/>
      <c r="P15" s="3"/>
      <c r="Q15" s="3"/>
      <c r="R15" s="3"/>
      <c r="S15" s="3"/>
      <c r="T15" s="3"/>
      <c r="U15" s="3"/>
      <c r="V15" s="3"/>
      <c r="W15" s="36"/>
    </row>
    <row r="16" spans="5:30" ht="20.149999999999999"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eiEuNg6gpTSec0bpTGa3dSHhG8BAlG1sosAveo987uFYKD7crbcUjCyg9yBekAcoXp8kDdxkARBsee5QY9jsAg==" saltValue="DTh6qqdheTeeKLvO/GIyaQ==" spinCount="100000" sheet="1" objects="1" scenarios="1"/>
  <mergeCells count="18">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4.5"/>
  <cols>
    <col min="1" max="1" width="2" customWidth="1"/>
    <col min="2" max="2" width="1.54296875" customWidth="1"/>
    <col min="3" max="3" width="1.7265625" customWidth="1"/>
    <col min="4" max="4" width="2.26953125" customWidth="1"/>
    <col min="5" max="5" width="7.1796875" customWidth="1"/>
    <col min="6" max="6" width="35.7265625" customWidth="1"/>
    <col min="7" max="7" width="13.7265625" customWidth="1"/>
    <col min="8"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7" width="20.7265625" customWidth="1"/>
    <col min="28" max="28" width="9.1796875" customWidth="1"/>
    <col min="29" max="16383" width="3.7265625" hidden="1"/>
    <col min="16384" max="16384" width="9.179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712</v>
      </c>
      <c r="Z2" t="s">
        <v>714</v>
      </c>
      <c r="AA2" t="s">
        <v>713</v>
      </c>
    </row>
    <row r="3" spans="5:29" hidden="1"/>
    <row r="4" spans="5:29" hidden="1"/>
    <row r="5" spans="5:29" hidden="1"/>
    <row r="6" spans="5:29" hidden="1"/>
    <row r="7" spans="5:29" ht="15" customHeight="1"/>
    <row r="8" spans="5:29" ht="15" customHeight="1"/>
    <row r="9" spans="5:29" ht="29.25" customHeight="1">
      <c r="E9" s="517" t="s">
        <v>119</v>
      </c>
      <c r="F9" s="435" t="s">
        <v>118</v>
      </c>
      <c r="G9" s="435" t="s">
        <v>1</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c r="Y9" s="467" t="s">
        <v>707</v>
      </c>
      <c r="Z9" s="468"/>
      <c r="AA9" s="469"/>
    </row>
    <row r="10" spans="5:29" ht="31.5" customHeight="1">
      <c r="E10" s="452"/>
      <c r="F10" s="435"/>
      <c r="G10" s="435"/>
      <c r="H10" s="435"/>
      <c r="I10" s="435"/>
      <c r="J10" s="435"/>
      <c r="K10" s="435"/>
      <c r="L10" s="435"/>
      <c r="M10" s="435" t="s">
        <v>15</v>
      </c>
      <c r="N10" s="435"/>
      <c r="O10" s="435"/>
      <c r="P10" s="435" t="s">
        <v>16</v>
      </c>
      <c r="Q10" s="435"/>
      <c r="R10" s="452"/>
      <c r="S10" s="452"/>
      <c r="T10" s="435"/>
      <c r="U10" s="435"/>
      <c r="V10" s="435"/>
      <c r="W10" s="435"/>
      <c r="X10" s="435"/>
      <c r="Y10" s="446" t="s">
        <v>708</v>
      </c>
      <c r="Z10" s="447"/>
      <c r="AA10" s="448"/>
    </row>
    <row r="11" spans="5:29" ht="78.75" customHeight="1">
      <c r="E11" s="434"/>
      <c r="F11" s="435"/>
      <c r="G11" s="435"/>
      <c r="H11" s="435"/>
      <c r="I11" s="435"/>
      <c r="J11" s="435"/>
      <c r="K11" s="435"/>
      <c r="L11" s="435"/>
      <c r="M11" s="27" t="s">
        <v>17</v>
      </c>
      <c r="N11" s="27" t="s">
        <v>18</v>
      </c>
      <c r="O11" s="27" t="s">
        <v>19</v>
      </c>
      <c r="P11" s="435"/>
      <c r="Q11" s="435"/>
      <c r="R11" s="434"/>
      <c r="S11" s="434"/>
      <c r="T11" s="435"/>
      <c r="U11" s="27" t="s">
        <v>20</v>
      </c>
      <c r="V11" s="27" t="s">
        <v>21</v>
      </c>
      <c r="W11" s="435"/>
      <c r="X11" s="435"/>
      <c r="Y11" s="55" t="s">
        <v>709</v>
      </c>
      <c r="Z11" s="55" t="s">
        <v>710</v>
      </c>
      <c r="AA11" s="55" t="s">
        <v>711</v>
      </c>
    </row>
    <row r="12" spans="5:29" ht="15.5">
      <c r="E12" s="8" t="s">
        <v>681</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49999999999999"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bAyGy+dl/mNNxA5oL+oqd8Y7clEZGJEIc8KrkH8HmHw6Cnn5RkcqeCmPsZZZpiS5bBTtn0aZ2nVxLxDf9aidWg==" saltValue="TLLDibJyVHmW2AlYQ3F6OA=="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J15" activePane="bottomRight" state="frozen"/>
      <selection activeCell="A7" sqref="A7"/>
      <selection pane="topRight" activeCell="D7" sqref="D7"/>
      <selection pane="bottomLeft" activeCell="A15" sqref="A15"/>
      <selection pane="bottomRight" activeCell="AD15" sqref="AD15"/>
    </sheetView>
  </sheetViews>
  <sheetFormatPr defaultColWidth="0" defaultRowHeight="14.5"/>
  <cols>
    <col min="1" max="1" width="2.26953125" customWidth="1"/>
    <col min="2" max="2" width="2.1796875" customWidth="1"/>
    <col min="3" max="3" width="2" customWidth="1"/>
    <col min="4" max="4" width="7.1796875" customWidth="1"/>
    <col min="5" max="5" width="42.81640625" customWidth="1"/>
    <col min="6" max="6" width="46.54296875" customWidth="1"/>
    <col min="7" max="7" width="40" customWidth="1"/>
    <col min="8" max="8" width="13.7265625" customWidth="1"/>
    <col min="9" max="10" width="20.7265625" customWidth="1"/>
    <col min="11" max="12" width="20.7265625" hidden="1" customWidth="1"/>
    <col min="13" max="15" width="20.7265625" customWidth="1"/>
    <col min="16" max="16" width="20.7265625" hidden="1" customWidth="1"/>
    <col min="17" max="18" width="20.7265625" customWidth="1"/>
    <col min="19" max="21" width="20.7265625" hidden="1" customWidth="1"/>
    <col min="22" max="22" width="20.7265625" customWidth="1"/>
    <col min="23" max="24" width="20.7265625" hidden="1" customWidth="1"/>
    <col min="25" max="29" width="20.7265625" customWidth="1"/>
    <col min="30" max="31" width="1.81640625" customWidth="1"/>
    <col min="32" max="16383" width="2.54296875" hidden="1"/>
    <col min="16384" max="16384" width="1.8164062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862</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712</v>
      </c>
      <c r="AB2" t="s">
        <v>714</v>
      </c>
      <c r="AC2" t="s">
        <v>713</v>
      </c>
    </row>
    <row r="3" spans="4:54" hidden="1">
      <c r="I3">
        <f ca="1">+IFERROR(IF(COUNT(I13:I16),ROUND(SUMIF($F$13:I16,"Category",I13:I16),0),""),"")</f>
        <v>0</v>
      </c>
      <c r="J3">
        <f ca="1">+IFERROR(IF(COUNT(J13:J16),ROUND(SUMIF($F$13:J16,"Category",J13:J16),0),""),"")</f>
        <v>0</v>
      </c>
      <c r="K3" t="str">
        <f>+IFERROR(IF(COUNT(K13:K16),ROUND(SUMIF($F$13:K16,"Category",K13:K16),0),""),"")</f>
        <v/>
      </c>
      <c r="L3" t="str">
        <f>+IFERROR(IF(COUNT(L13:L16),ROUND(SUMIF($F$13:L16,"Category",L13:L16),0),""),"")</f>
        <v/>
      </c>
      <c r="M3">
        <f ca="1">+IFERROR(IF(COUNT(M13:M16),ROUND(SUMIF($F$13:M16,"Category",M13:M16),0),""),"")</f>
        <v>0</v>
      </c>
      <c r="N3">
        <f ca="1">+IFERROR(IF(COUNT(N13:N16),ROUND(SUMIF($F$13:N16,"Category",N13:N16),2),""),"")</f>
        <v>0</v>
      </c>
      <c r="O3">
        <f ca="1">+IFERROR(IF(COUNT(O13:O16),ROUND(SUMIF($F$13:O16,"Category",O13:O16),0),""),"")</f>
        <v>0</v>
      </c>
      <c r="P3" t="str">
        <f>+IFERROR(IF(COUNT(P13:P16),ROUND(SUMIF($F$13:P16,"Category",P13:P16),0),""),"")</f>
        <v/>
      </c>
      <c r="Q3">
        <f ca="1">+IFERROR(IF(COUNT(Q13:Q16),ROUND(SUMIF($F$13:Q16,"Category",Q13:Q16),0),""),"")</f>
        <v>0</v>
      </c>
      <c r="R3">
        <f ca="1">+IFERROR(IF(COUNT(R13:R16),ROUND(SUMIF($F$13:R16,"Category",R13:R16),2),""),"")</f>
        <v>0</v>
      </c>
      <c r="S3" t="str">
        <f>+IFERROR(IF(COUNT(S13:S16),ROUND(SUMIF($F$13:S16,"Category",S13:S16),0),""),"")</f>
        <v/>
      </c>
      <c r="T3" t="str">
        <f>+IFERROR(IF(COUNT(T13:T16),ROUND(SUMIF($F$13:T16,"Category",T13:T16),0),""),"")</f>
        <v/>
      </c>
      <c r="U3" t="str">
        <f>+IFERROR(IF(COUNT(U13:U16),ROUND(SUMIF($F$13:U16,"Category",U13:U16),0),""),"")</f>
        <v/>
      </c>
      <c r="V3">
        <f ca="1">+IFERROR(IF(COUNT(V13:V16),ROUND(SUMIF($F$13:V16,"Category",V13:V16),2),""),"")</f>
        <v>0</v>
      </c>
      <c r="W3" t="str">
        <f>+IFERROR(IF(COUNT(W13:W16),ROUND(SUMIF($F$13:W16,"Category",W13:W16),0),""),"")</f>
        <v/>
      </c>
      <c r="X3" t="str">
        <f>+IFERROR(IF(COUNT(X13:X16),ROUND(SUMIF($F$13:X16,"Category",X13:X16),2),""),"")</f>
        <v/>
      </c>
      <c r="Y3">
        <f ca="1">+IFERROR(IF(COUNT(Y13:Y16),ROUND(SUMIF($F$13:Y16,"Category",Y13:Y16),0),""),"")</f>
        <v>0</v>
      </c>
    </row>
    <row r="4" spans="4:54" hidden="1"/>
    <row r="5" spans="4:54" hidden="1"/>
    <row r="6" spans="4:54" hidden="1"/>
    <row r="9" spans="4:54" ht="29.25" customHeight="1">
      <c r="D9" s="517" t="s">
        <v>119</v>
      </c>
      <c r="E9" s="517" t="s">
        <v>34</v>
      </c>
      <c r="F9" s="517" t="s">
        <v>376</v>
      </c>
      <c r="G9" s="517" t="s">
        <v>118</v>
      </c>
      <c r="H9" s="435" t="s">
        <v>1</v>
      </c>
      <c r="I9" s="517" t="s">
        <v>368</v>
      </c>
      <c r="J9" s="435" t="s">
        <v>3</v>
      </c>
      <c r="K9" s="435" t="s">
        <v>4</v>
      </c>
      <c r="L9" s="435" t="s">
        <v>5</v>
      </c>
      <c r="M9" s="435" t="s">
        <v>6</v>
      </c>
      <c r="N9" s="435" t="s">
        <v>7</v>
      </c>
      <c r="O9" s="435" t="s">
        <v>8</v>
      </c>
      <c r="P9" s="435"/>
      <c r="Q9" s="435"/>
      <c r="R9" s="435"/>
      <c r="S9" s="435" t="s">
        <v>9</v>
      </c>
      <c r="T9" s="517" t="s">
        <v>447</v>
      </c>
      <c r="U9" s="517" t="s">
        <v>116</v>
      </c>
      <c r="V9" s="435" t="s">
        <v>89</v>
      </c>
      <c r="W9" s="435" t="s">
        <v>12</v>
      </c>
      <c r="X9" s="435"/>
      <c r="Y9" s="435" t="s">
        <v>14</v>
      </c>
      <c r="Z9" s="435" t="s">
        <v>441</v>
      </c>
      <c r="AA9" s="467" t="s">
        <v>707</v>
      </c>
      <c r="AB9" s="468"/>
      <c r="AC9" s="469"/>
      <c r="AV9" t="s">
        <v>34</v>
      </c>
    </row>
    <row r="10" spans="4:54" ht="31.5" customHeight="1">
      <c r="D10" s="452"/>
      <c r="E10" s="452"/>
      <c r="F10" s="452"/>
      <c r="G10" s="452"/>
      <c r="H10" s="435"/>
      <c r="I10" s="452"/>
      <c r="J10" s="435"/>
      <c r="K10" s="435"/>
      <c r="L10" s="435"/>
      <c r="M10" s="435"/>
      <c r="N10" s="435"/>
      <c r="O10" s="435" t="s">
        <v>15</v>
      </c>
      <c r="P10" s="435"/>
      <c r="Q10" s="435"/>
      <c r="R10" s="435" t="s">
        <v>16</v>
      </c>
      <c r="S10" s="435"/>
      <c r="T10" s="452"/>
      <c r="U10" s="452"/>
      <c r="V10" s="435"/>
      <c r="W10" s="435"/>
      <c r="X10" s="435"/>
      <c r="Y10" s="435"/>
      <c r="Z10" s="435"/>
      <c r="AA10" s="446" t="s">
        <v>708</v>
      </c>
      <c r="AB10" s="447"/>
      <c r="AC10" s="448"/>
      <c r="AV10" t="s">
        <v>379</v>
      </c>
    </row>
    <row r="11" spans="4:54" ht="43.5">
      <c r="D11" s="434"/>
      <c r="E11" s="434"/>
      <c r="F11" s="434"/>
      <c r="G11" s="434"/>
      <c r="H11" s="435"/>
      <c r="I11" s="434"/>
      <c r="J11" s="435"/>
      <c r="K11" s="435"/>
      <c r="L11" s="435"/>
      <c r="M11" s="435"/>
      <c r="N11" s="435"/>
      <c r="O11" s="27" t="s">
        <v>17</v>
      </c>
      <c r="P11" s="27" t="s">
        <v>18</v>
      </c>
      <c r="Q11" s="27" t="s">
        <v>19</v>
      </c>
      <c r="R11" s="435"/>
      <c r="S11" s="435"/>
      <c r="T11" s="434"/>
      <c r="U11" s="434"/>
      <c r="V11" s="435"/>
      <c r="W11" s="27" t="s">
        <v>20</v>
      </c>
      <c r="X11" s="27" t="s">
        <v>21</v>
      </c>
      <c r="Y11" s="435"/>
      <c r="Z11" s="435"/>
      <c r="AA11" s="55" t="s">
        <v>709</v>
      </c>
      <c r="AB11" s="55" t="s">
        <v>710</v>
      </c>
      <c r="AC11" s="55" t="s">
        <v>711</v>
      </c>
    </row>
    <row r="12" spans="4:54" ht="24.75" customHeight="1">
      <c r="D12" s="8" t="s">
        <v>685</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1" t="s">
        <v>336</v>
      </c>
      <c r="F15" s="371" t="s">
        <v>379</v>
      </c>
      <c r="G15" s="371" t="s">
        <v>897</v>
      </c>
      <c r="H15" s="368" t="s">
        <v>898</v>
      </c>
      <c r="I15" s="558">
        <v>1</v>
      </c>
      <c r="J15" s="38">
        <v>117000</v>
      </c>
      <c r="K15" s="38"/>
      <c r="L15" s="38"/>
      <c r="M15" s="369">
        <f>+IFERROR(IF(COUNT(J15:L15),ROUND(SUM(J15:L15),0),""),"")</f>
        <v>117000</v>
      </c>
      <c r="N15" s="187">
        <f>+IFERROR(IF(COUNT(M15),ROUND(M15/'Shareholding Pattern'!$L$78*100,2),""),"")</f>
        <v>5.97</v>
      </c>
      <c r="O15" s="38">
        <f>IF(J15="","",J15)</f>
        <v>117000</v>
      </c>
      <c r="P15" s="38"/>
      <c r="Q15" s="369">
        <f>+IFERROR(IF(COUNT(O15:P15),ROUND(SUM(O15,P15),2),""),"")</f>
        <v>117000</v>
      </c>
      <c r="R15" s="187">
        <f>+IFERROR(IF(COUNT(Q15),ROUND(Q15/('Shareholding Pattern'!$P$79)*100,2),""),"")</f>
        <v>5.97</v>
      </c>
      <c r="S15" s="38"/>
      <c r="T15" s="38"/>
      <c r="U15" s="369" t="str">
        <f>+IFERROR(IF(COUNT(S15:T15),ROUND(SUM(S15:T15),0),""),"")</f>
        <v/>
      </c>
      <c r="V15" s="186">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c r="D16" s="34"/>
      <c r="K16" s="169"/>
      <c r="L16" s="169"/>
      <c r="O16" s="169"/>
      <c r="P16" s="169"/>
      <c r="W16" s="169"/>
      <c r="Y16" s="35"/>
      <c r="Z16" s="35"/>
      <c r="AA16" s="35"/>
      <c r="AB16" s="35"/>
      <c r="AC16" s="36"/>
    </row>
    <row r="17" spans="4:29" ht="25" customHeight="1">
      <c r="D17" s="107"/>
      <c r="E17" s="30"/>
      <c r="F17" s="30"/>
      <c r="G17" s="49" t="s">
        <v>392</v>
      </c>
      <c r="H17" s="49" t="s">
        <v>19</v>
      </c>
      <c r="I17" s="52">
        <f ca="1">+IFERROR(IF(COUNT(I13:I16),ROUND(SUMIF($F$13:I16,"Category",I13:I16),0),""),"")</f>
        <v>0</v>
      </c>
      <c r="J17" s="52">
        <f ca="1">+IFERROR(IF(COUNT(J13:J16),ROUND(SUMIF($F$13:J16,"Category",J13:J16),0),""),"")</f>
        <v>0</v>
      </c>
      <c r="K17" s="52" t="str">
        <f>+IFERROR(IF(COUNT(K13:K16),ROUND(SUMIF($F$13:K16,"Category",K13:K16),0),""),"")</f>
        <v/>
      </c>
      <c r="L17" s="52" t="str">
        <f>+IFERROR(IF(COUNT(L13:L16),ROUND(SUMIF($F$13:L16,"Category",L13:L16),0),""),"")</f>
        <v/>
      </c>
      <c r="M17" s="52">
        <f ca="1">+IFERROR(IF(COUNT(M13:M16),ROUND(SUMIF($F$13:M16,"Category",M13:M16),0),""),"")</f>
        <v>0</v>
      </c>
      <c r="N17" s="186">
        <f ca="1">+IFERROR(IF(COUNT(N13:N16),ROUND(SUMIF($F$13:N16,"Category",N13:N16),2),""),"")</f>
        <v>0</v>
      </c>
      <c r="O17" s="160">
        <f ca="1">+IFERROR(IF(COUNT(O13:O16),ROUND(SUMIF($F$13:O16,"Category",O13:O16),0),""),"")</f>
        <v>0</v>
      </c>
      <c r="P17" s="160" t="str">
        <f>+IFERROR(IF(COUNT(P13:P16),ROUND(SUMIF($F$13:P16,"Category",P13:P16),0),""),"")</f>
        <v/>
      </c>
      <c r="Q17" s="160">
        <f ca="1">+IFERROR(IF(COUNT(Q13:Q16),ROUND(SUMIF($F$13:Q16,"Category",Q13:Q16),0),""),"")</f>
        <v>0</v>
      </c>
      <c r="R17" s="186">
        <f ca="1">+IFERROR(IF(COUNT(R13:R16),ROUND(SUMIF($F$13:R16,"Category",R13:R16),2),""),"")</f>
        <v>0</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0</v>
      </c>
      <c r="W17" s="52" t="str">
        <f>+IFERROR(IF(COUNT(W13:W16),ROUND(SUMIF($F$13:W16,"Category",W13:W16),0),""),"")</f>
        <v/>
      </c>
      <c r="X17" s="186" t="str">
        <f>+IFERROR(IF(COUNT(W17),ROUND(SUM(W17)/SUM(M17)*100,2),""),0)</f>
        <v/>
      </c>
      <c r="Y17" s="52">
        <f ca="1">+IFERROR(IF(COUNT(Y13:Y16),ROUND(SUMIF($F$13:Y16,"Category",Y13:Y16),0),""),"")</f>
        <v>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sVAfHvWdH10hKMh/gm0+tyB7qSc8MHuqhGAK3MpeqfoQEd/W3kCjakXL5BqDjP0RMYIQCdzNd3XMfdDs/Mxvpw==" saltValue="niHNOQ7fgyI4QaQ1b4ECjw==" spinCount="100000"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69850</xdr:colOff>
                    <xdr:row>14</xdr:row>
                    <xdr:rowOff>69850</xdr:rowOff>
                  </from>
                  <to>
                    <xdr:col>25</xdr:col>
                    <xdr:colOff>1384300</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D8" sqref="D8:F8"/>
    </sheetView>
  </sheetViews>
  <sheetFormatPr defaultColWidth="0" defaultRowHeight="14.5"/>
  <cols>
    <col min="1" max="2" width="2.7265625" hidden="1" customWidth="1"/>
    <col min="3" max="3" width="2.7265625" customWidth="1"/>
    <col min="4" max="4" width="72.1796875" customWidth="1"/>
    <col min="5" max="5" width="24.1796875" customWidth="1"/>
    <col min="6" max="6" width="18.1796875" customWidth="1"/>
    <col min="7" max="7" width="20.7265625" customWidth="1"/>
    <col min="8" max="8" width="4" customWidth="1"/>
    <col min="9" max="10" width="1" hidden="1"/>
    <col min="11" max="14" width="2.7265625" hidden="1"/>
    <col min="15" max="16383" width="10.1796875" hidden="1"/>
    <col min="16384" max="16384" width="1" hidden="1"/>
  </cols>
  <sheetData>
    <row r="1" spans="4:14" hidden="1"/>
    <row r="2" spans="4:14" hidden="1">
      <c r="E2" t="s">
        <v>848</v>
      </c>
      <c r="F2" t="s">
        <v>849</v>
      </c>
      <c r="G2" t="s">
        <v>851</v>
      </c>
    </row>
    <row r="3" spans="4:14" hidden="1"/>
    <row r="4" spans="4:14" hidden="1"/>
    <row r="5" spans="4:14" hidden="1"/>
    <row r="6" spans="4:14" hidden="1"/>
    <row r="7" spans="4:14" ht="30" customHeight="1"/>
    <row r="8" spans="4:14" ht="30" customHeight="1">
      <c r="D8" s="529" t="s">
        <v>841</v>
      </c>
      <c r="E8" s="530"/>
      <c r="F8" s="531"/>
      <c r="G8" s="361"/>
    </row>
    <row r="9" spans="4:14" ht="15.5">
      <c r="D9" s="344" t="s">
        <v>107</v>
      </c>
      <c r="E9" s="344" t="s">
        <v>857</v>
      </c>
      <c r="F9" s="344" t="s">
        <v>849</v>
      </c>
      <c r="G9" s="362"/>
    </row>
    <row r="10" spans="4:14" ht="20.149999999999999" customHeight="1">
      <c r="D10" s="264" t="s">
        <v>842</v>
      </c>
      <c r="E10" s="358">
        <v>100</v>
      </c>
      <c r="F10" s="359">
        <v>0</v>
      </c>
      <c r="G10" s="363"/>
      <c r="K10">
        <v>0</v>
      </c>
      <c r="L10">
        <v>0</v>
      </c>
      <c r="M10">
        <v>0</v>
      </c>
      <c r="N10">
        <v>0</v>
      </c>
    </row>
    <row r="11" spans="4:14" ht="20.149999999999999" customHeight="1">
      <c r="D11" s="265" t="s">
        <v>843</v>
      </c>
      <c r="E11" s="358">
        <v>100</v>
      </c>
      <c r="F11" s="358">
        <v>0</v>
      </c>
      <c r="G11" s="363"/>
      <c r="K11">
        <v>0</v>
      </c>
      <c r="L11">
        <v>0</v>
      </c>
      <c r="M11">
        <v>0</v>
      </c>
      <c r="N11">
        <v>0</v>
      </c>
    </row>
    <row r="12" spans="4:14" ht="20.149999999999999" customHeight="1">
      <c r="D12" s="265" t="s">
        <v>844</v>
      </c>
      <c r="E12" s="358">
        <v>100</v>
      </c>
      <c r="F12" s="358">
        <v>0</v>
      </c>
      <c r="G12" s="363"/>
      <c r="K12">
        <v>0</v>
      </c>
      <c r="L12">
        <v>0</v>
      </c>
      <c r="M12">
        <v>0</v>
      </c>
      <c r="N12">
        <v>0</v>
      </c>
    </row>
    <row r="13" spans="4:14">
      <c r="D13" s="265" t="s">
        <v>845</v>
      </c>
      <c r="E13" s="358">
        <v>100</v>
      </c>
      <c r="F13" s="358">
        <v>0</v>
      </c>
      <c r="G13" s="363"/>
      <c r="K13">
        <v>0</v>
      </c>
      <c r="L13">
        <v>0</v>
      </c>
      <c r="M13">
        <v>0</v>
      </c>
      <c r="N13">
        <v>0</v>
      </c>
    </row>
    <row r="14" spans="4:14" ht="21.75" customHeight="1">
      <c r="D14" s="267" t="s">
        <v>846</v>
      </c>
      <c r="E14" s="360">
        <v>100</v>
      </c>
      <c r="F14" s="360">
        <v>0</v>
      </c>
      <c r="G14" s="363"/>
      <c r="K14">
        <v>0</v>
      </c>
      <c r="L14">
        <v>0</v>
      </c>
      <c r="M14">
        <v>0</v>
      </c>
      <c r="N14">
        <v>0</v>
      </c>
    </row>
    <row r="15" spans="4:14" ht="91.5" customHeight="1">
      <c r="D15" s="533" t="s">
        <v>856</v>
      </c>
      <c r="E15" s="534"/>
      <c r="F15" s="535"/>
    </row>
    <row r="16" spans="4:14" ht="15" customHeight="1">
      <c r="D16" s="532"/>
      <c r="E16" s="532"/>
      <c r="F16" s="69"/>
    </row>
  </sheetData>
  <sheetProtection algorithmName="SHA-512" hashValue="SJw7Dwgm1u/PFMiC0mYYLVqjKW/t71KruJEregnjpxQUja8QNBZW49eUyJKYANJcXbB9wRlRlOOkTlTgOaqKfg==" saltValue="glR/w2+DEvxozK4+ihciJQ=="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4.5"/>
  <cols>
    <col min="1" max="1" width="42" customWidth="1"/>
    <col min="2" max="2" width="51.54296875" customWidth="1"/>
    <col min="3" max="3" width="29.1796875" customWidth="1"/>
    <col min="4" max="4" width="15.453125" customWidth="1"/>
    <col min="5" max="5" width="22" customWidth="1"/>
    <col min="6" max="8" width="9.1796875" customWidth="1"/>
    <col min="9" max="9" width="47.453125" customWidth="1"/>
    <col min="10" max="24" width="9.1796875" customWidth="1"/>
    <col min="25" max="25" width="14" customWidth="1"/>
  </cols>
  <sheetData>
    <row r="1" spans="1:5" ht="18.5">
      <c r="A1" s="260" t="s">
        <v>455</v>
      </c>
      <c r="B1" s="260" t="s">
        <v>213</v>
      </c>
      <c r="C1" s="260" t="s">
        <v>456</v>
      </c>
      <c r="D1" s="260" t="s">
        <v>214</v>
      </c>
      <c r="E1" s="260" t="s">
        <v>552</v>
      </c>
    </row>
    <row r="2" spans="1:5" ht="18.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840</v>
      </c>
      <c r="B61" t="s">
        <v>718</v>
      </c>
      <c r="C61" t="s">
        <v>236</v>
      </c>
      <c r="D61" t="s">
        <v>216</v>
      </c>
    </row>
    <row r="62" spans="1:4">
      <c r="A62" s="271" t="s">
        <v>275</v>
      </c>
      <c r="B62" t="s">
        <v>181</v>
      </c>
      <c r="C62" t="s">
        <v>236</v>
      </c>
      <c r="D62" t="s">
        <v>216</v>
      </c>
    </row>
    <row r="63" spans="1:4">
      <c r="A63" s="271" t="s">
        <v>276</v>
      </c>
      <c r="B63" t="s">
        <v>182</v>
      </c>
      <c r="C63" t="s">
        <v>236</v>
      </c>
      <c r="D63" t="s">
        <v>216</v>
      </c>
    </row>
    <row r="64" spans="1:4">
      <c r="A64" s="271" t="s">
        <v>800</v>
      </c>
      <c r="B64" t="s">
        <v>719</v>
      </c>
      <c r="C64" t="s">
        <v>236</v>
      </c>
      <c r="D64" t="s">
        <v>216</v>
      </c>
    </row>
    <row r="65" spans="1:4">
      <c r="A65" s="271" t="s">
        <v>801</v>
      </c>
      <c r="B65" t="s">
        <v>720</v>
      </c>
      <c r="C65" t="s">
        <v>236</v>
      </c>
      <c r="D65" t="s">
        <v>216</v>
      </c>
    </row>
    <row r="66" spans="1:4">
      <c r="A66" s="273" t="s">
        <v>278</v>
      </c>
      <c r="B66" t="s">
        <v>183</v>
      </c>
      <c r="C66" t="s">
        <v>236</v>
      </c>
      <c r="D66" t="s">
        <v>216</v>
      </c>
    </row>
    <row r="67" spans="1:4">
      <c r="A67" s="271" t="s">
        <v>802</v>
      </c>
      <c r="B67" t="s">
        <v>721</v>
      </c>
      <c r="C67" t="s">
        <v>236</v>
      </c>
      <c r="D67" t="s">
        <v>216</v>
      </c>
    </row>
    <row r="68" spans="1:4">
      <c r="A68" s="271" t="s">
        <v>803</v>
      </c>
      <c r="B68" t="s">
        <v>722</v>
      </c>
      <c r="C68" t="s">
        <v>236</v>
      </c>
      <c r="D68" t="s">
        <v>216</v>
      </c>
    </row>
    <row r="69" spans="1:4">
      <c r="A69" s="277" t="s">
        <v>838</v>
      </c>
      <c r="B69" s="276" t="s">
        <v>804</v>
      </c>
      <c r="C69" t="s">
        <v>236</v>
      </c>
      <c r="D69" t="s">
        <v>216</v>
      </c>
    </row>
    <row r="70" spans="1:4">
      <c r="A70" s="271" t="s">
        <v>805</v>
      </c>
      <c r="B70" t="s">
        <v>723</v>
      </c>
      <c r="C70" t="s">
        <v>236</v>
      </c>
      <c r="D70" t="s">
        <v>216</v>
      </c>
    </row>
    <row r="71" spans="1:4">
      <c r="A71" s="271" t="s">
        <v>274</v>
      </c>
      <c r="B71" t="s">
        <v>180</v>
      </c>
      <c r="C71" t="s">
        <v>236</v>
      </c>
      <c r="D71" t="s">
        <v>216</v>
      </c>
    </row>
    <row r="72" spans="1:4">
      <c r="A72" s="271" t="s">
        <v>806</v>
      </c>
      <c r="B72" t="s">
        <v>724</v>
      </c>
      <c r="C72" t="s">
        <v>236</v>
      </c>
      <c r="D72" t="s">
        <v>216</v>
      </c>
    </row>
    <row r="73" spans="1:4">
      <c r="A73" s="271" t="s">
        <v>807</v>
      </c>
      <c r="B73" t="s">
        <v>725</v>
      </c>
      <c r="C73" t="s">
        <v>236</v>
      </c>
      <c r="D73" t="s">
        <v>216</v>
      </c>
    </row>
    <row r="74" spans="1:4">
      <c r="A74" s="271" t="s">
        <v>808</v>
      </c>
      <c r="B74" t="s">
        <v>726</v>
      </c>
      <c r="C74" t="s">
        <v>236</v>
      </c>
      <c r="D74" t="s">
        <v>216</v>
      </c>
    </row>
    <row r="75" spans="1:4">
      <c r="A75" s="271" t="s">
        <v>279</v>
      </c>
      <c r="B75" t="s">
        <v>184</v>
      </c>
      <c r="C75" t="s">
        <v>236</v>
      </c>
      <c r="D75" t="s">
        <v>216</v>
      </c>
    </row>
    <row r="76" spans="1:4">
      <c r="A76" s="271" t="s">
        <v>809</v>
      </c>
      <c r="B76" t="s">
        <v>727</v>
      </c>
      <c r="C76" t="s">
        <v>236</v>
      </c>
      <c r="D76" t="s">
        <v>216</v>
      </c>
    </row>
    <row r="77" spans="1:4">
      <c r="A77" s="277" t="s">
        <v>839</v>
      </c>
      <c r="B77" s="276" t="s">
        <v>837</v>
      </c>
      <c r="C77" t="s">
        <v>236</v>
      </c>
      <c r="D77" t="s">
        <v>216</v>
      </c>
    </row>
    <row r="78" spans="1:4">
      <c r="A78" s="271" t="s">
        <v>810</v>
      </c>
      <c r="B78" t="s">
        <v>728</v>
      </c>
      <c r="C78" t="s">
        <v>236</v>
      </c>
      <c r="D78" t="s">
        <v>216</v>
      </c>
    </row>
    <row r="79" spans="1:4">
      <c r="A79" s="271" t="s">
        <v>811</v>
      </c>
      <c r="B79" t="s">
        <v>729</v>
      </c>
      <c r="C79" t="s">
        <v>236</v>
      </c>
      <c r="D79" t="s">
        <v>216</v>
      </c>
    </row>
    <row r="80" spans="1:4" ht="29">
      <c r="A80" s="271" t="s">
        <v>812</v>
      </c>
      <c r="B80" s="343" t="s">
        <v>730</v>
      </c>
      <c r="C80" t="s">
        <v>236</v>
      </c>
      <c r="D80" t="s">
        <v>216</v>
      </c>
    </row>
    <row r="81" spans="1:4">
      <c r="A81" s="277" t="s">
        <v>372</v>
      </c>
      <c r="B81" s="276" t="s">
        <v>373</v>
      </c>
      <c r="C81" t="s">
        <v>236</v>
      </c>
      <c r="D81" t="s">
        <v>216</v>
      </c>
    </row>
    <row r="82" spans="1:4">
      <c r="A82" s="271" t="s">
        <v>813</v>
      </c>
      <c r="B82" t="s">
        <v>731</v>
      </c>
      <c r="C82" t="s">
        <v>236</v>
      </c>
      <c r="D82" t="s">
        <v>216</v>
      </c>
    </row>
    <row r="83" spans="1:4">
      <c r="A83" s="271" t="s">
        <v>814</v>
      </c>
      <c r="B83" t="s">
        <v>732</v>
      </c>
      <c r="C83" t="s">
        <v>236</v>
      </c>
      <c r="D83" t="s">
        <v>216</v>
      </c>
    </row>
    <row r="84" spans="1:4">
      <c r="A84" s="271" t="s">
        <v>815</v>
      </c>
      <c r="B84" t="s">
        <v>733</v>
      </c>
      <c r="C84" t="s">
        <v>236</v>
      </c>
      <c r="D84" t="s">
        <v>216</v>
      </c>
    </row>
    <row r="85" spans="1:4">
      <c r="A85" t="s">
        <v>816</v>
      </c>
      <c r="B85" t="s">
        <v>734</v>
      </c>
      <c r="C85" t="s">
        <v>236</v>
      </c>
      <c r="D85" t="s">
        <v>216</v>
      </c>
    </row>
    <row r="86" spans="1:4">
      <c r="A86" t="s">
        <v>817</v>
      </c>
      <c r="B86" t="s">
        <v>735</v>
      </c>
      <c r="C86" t="s">
        <v>236</v>
      </c>
      <c r="D86" t="s">
        <v>216</v>
      </c>
    </row>
    <row r="87" spans="1:4">
      <c r="A87" t="s">
        <v>818</v>
      </c>
      <c r="B87" t="s">
        <v>736</v>
      </c>
      <c r="C87" t="s">
        <v>236</v>
      </c>
      <c r="D87" t="s">
        <v>216</v>
      </c>
    </row>
    <row r="88" spans="1:4">
      <c r="A88" t="s">
        <v>819</v>
      </c>
      <c r="B88" t="s">
        <v>737</v>
      </c>
      <c r="C88" t="s">
        <v>236</v>
      </c>
      <c r="D88" t="s">
        <v>216</v>
      </c>
    </row>
    <row r="89" spans="1:4">
      <c r="A89" t="s">
        <v>820</v>
      </c>
      <c r="B89" t="s">
        <v>738</v>
      </c>
      <c r="C89" t="s">
        <v>236</v>
      </c>
      <c r="D89" t="s">
        <v>216</v>
      </c>
    </row>
    <row r="90" spans="1:4">
      <c r="A90" t="s">
        <v>821</v>
      </c>
      <c r="B90" t="s">
        <v>739</v>
      </c>
      <c r="C90" t="s">
        <v>236</v>
      </c>
      <c r="D90" t="s">
        <v>216</v>
      </c>
    </row>
    <row r="91" spans="1:4">
      <c r="A91" t="s">
        <v>822</v>
      </c>
      <c r="B91" t="s">
        <v>740</v>
      </c>
      <c r="C91" t="s">
        <v>236</v>
      </c>
      <c r="D91" t="s">
        <v>216</v>
      </c>
    </row>
    <row r="92" spans="1:4">
      <c r="A92" s="276" t="s">
        <v>823</v>
      </c>
      <c r="B92" t="s">
        <v>741</v>
      </c>
      <c r="C92" t="s">
        <v>236</v>
      </c>
      <c r="D92" t="s">
        <v>216</v>
      </c>
    </row>
    <row r="93" spans="1:4">
      <c r="A93" t="s">
        <v>824</v>
      </c>
      <c r="B93" t="s">
        <v>742</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715</v>
      </c>
      <c r="B120" t="s">
        <v>712</v>
      </c>
      <c r="C120" t="s">
        <v>242</v>
      </c>
      <c r="D120" t="s">
        <v>225</v>
      </c>
      <c r="E120" t="s">
        <v>859</v>
      </c>
    </row>
    <row r="121" spans="1:5">
      <c r="A121" t="s">
        <v>716</v>
      </c>
      <c r="B121" t="s">
        <v>714</v>
      </c>
      <c r="C121" t="s">
        <v>242</v>
      </c>
      <c r="D121" t="s">
        <v>225</v>
      </c>
      <c r="E121" t="s">
        <v>860</v>
      </c>
    </row>
    <row r="122" spans="1:5">
      <c r="A122" t="s">
        <v>717</v>
      </c>
      <c r="B122" t="s">
        <v>713</v>
      </c>
      <c r="C122" t="s">
        <v>242</v>
      </c>
      <c r="D122" t="s">
        <v>225</v>
      </c>
      <c r="E122" t="s">
        <v>861</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643</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644</v>
      </c>
    </row>
    <row r="178" spans="1:5" ht="18.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644</v>
      </c>
    </row>
    <row r="201" spans="1:5" ht="18.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577</v>
      </c>
    </row>
    <row r="204" spans="1:5">
      <c r="A204" t="s">
        <v>534</v>
      </c>
      <c r="B204" t="s">
        <v>131</v>
      </c>
      <c r="C204" t="s">
        <v>249</v>
      </c>
      <c r="D204" t="s">
        <v>225</v>
      </c>
    </row>
    <row r="205" spans="1:5">
      <c r="A205" t="s">
        <v>535</v>
      </c>
      <c r="B205" t="s">
        <v>327</v>
      </c>
      <c r="C205" t="s">
        <v>395</v>
      </c>
      <c r="D205" t="s">
        <v>225</v>
      </c>
    </row>
    <row r="206" spans="1:5" ht="18.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578</v>
      </c>
    </row>
    <row r="210" spans="1:5">
      <c r="A210" t="s">
        <v>538</v>
      </c>
      <c r="B210" t="s">
        <v>130</v>
      </c>
      <c r="C210" t="s">
        <v>247</v>
      </c>
      <c r="D210" t="s">
        <v>225</v>
      </c>
    </row>
    <row r="211" spans="1:5" ht="18.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577</v>
      </c>
    </row>
    <row r="214" spans="1:5">
      <c r="A214" t="s">
        <v>534</v>
      </c>
      <c r="B214" t="s">
        <v>325</v>
      </c>
      <c r="C214" t="s">
        <v>249</v>
      </c>
      <c r="D214" t="s">
        <v>225</v>
      </c>
    </row>
    <row r="215" spans="1:5">
      <c r="A215" t="s">
        <v>540</v>
      </c>
      <c r="B215" t="s">
        <v>326</v>
      </c>
      <c r="C215" t="s">
        <v>395</v>
      </c>
      <c r="D215" t="s">
        <v>225</v>
      </c>
    </row>
    <row r="216" spans="1:5" ht="18.5">
      <c r="A216" s="269" t="s">
        <v>610</v>
      </c>
      <c r="B216" s="269"/>
      <c r="C216" s="269"/>
      <c r="D216" s="269"/>
      <c r="E216" s="269"/>
    </row>
    <row r="217" spans="1:5">
      <c r="A217" t="s">
        <v>630</v>
      </c>
      <c r="B217" t="s">
        <v>615</v>
      </c>
      <c r="C217" t="s">
        <v>215</v>
      </c>
      <c r="D217" t="s">
        <v>216</v>
      </c>
    </row>
    <row r="218" spans="1:5">
      <c r="A218" t="s">
        <v>631</v>
      </c>
      <c r="B218" t="s">
        <v>616</v>
      </c>
      <c r="C218" t="s">
        <v>364</v>
      </c>
      <c r="D218" t="s">
        <v>216</v>
      </c>
      <c r="E218" t="s">
        <v>569</v>
      </c>
    </row>
    <row r="219" spans="1:5">
      <c r="A219" t="s">
        <v>632</v>
      </c>
      <c r="B219" t="s">
        <v>617</v>
      </c>
      <c r="C219" t="s">
        <v>215</v>
      </c>
      <c r="D219" t="s">
        <v>216</v>
      </c>
    </row>
    <row r="220" spans="1:5">
      <c r="A220" t="s">
        <v>633</v>
      </c>
      <c r="B220" t="s">
        <v>618</v>
      </c>
      <c r="C220" t="s">
        <v>215</v>
      </c>
      <c r="D220" t="s">
        <v>216</v>
      </c>
    </row>
    <row r="221" spans="1:5">
      <c r="A221" t="s">
        <v>634</v>
      </c>
      <c r="B221" t="s">
        <v>619</v>
      </c>
      <c r="C221" t="s">
        <v>215</v>
      </c>
      <c r="D221" t="s">
        <v>216</v>
      </c>
    </row>
    <row r="222" spans="1:5">
      <c r="A222" t="s">
        <v>612</v>
      </c>
      <c r="B222" t="s">
        <v>620</v>
      </c>
      <c r="C222" t="s">
        <v>215</v>
      </c>
      <c r="D222" t="s">
        <v>216</v>
      </c>
    </row>
    <row r="223" spans="1:5">
      <c r="A223" t="s">
        <v>613</v>
      </c>
      <c r="B223" t="s">
        <v>621</v>
      </c>
      <c r="C223" t="s">
        <v>364</v>
      </c>
      <c r="D223" t="s">
        <v>216</v>
      </c>
      <c r="E223" t="s">
        <v>569</v>
      </c>
    </row>
    <row r="224" spans="1:5">
      <c r="A224" t="s">
        <v>635</v>
      </c>
      <c r="B224" t="s">
        <v>622</v>
      </c>
      <c r="C224" t="s">
        <v>215</v>
      </c>
      <c r="D224" t="s">
        <v>216</v>
      </c>
    </row>
    <row r="225" spans="1:5">
      <c r="A225" t="s">
        <v>614</v>
      </c>
      <c r="B225" t="s">
        <v>623</v>
      </c>
      <c r="C225" t="s">
        <v>215</v>
      </c>
      <c r="D225" t="s">
        <v>216</v>
      </c>
    </row>
    <row r="226" spans="1:5">
      <c r="A226" t="s">
        <v>636</v>
      </c>
      <c r="B226" t="s">
        <v>624</v>
      </c>
      <c r="C226" t="s">
        <v>215</v>
      </c>
      <c r="D226" t="s">
        <v>216</v>
      </c>
    </row>
    <row r="227" spans="1:5">
      <c r="A227" t="s">
        <v>637</v>
      </c>
      <c r="B227" t="s">
        <v>595</v>
      </c>
      <c r="C227" t="s">
        <v>247</v>
      </c>
      <c r="D227" t="s">
        <v>225</v>
      </c>
    </row>
    <row r="228" spans="1:5">
      <c r="A228" t="s">
        <v>638</v>
      </c>
      <c r="B228" t="s">
        <v>629</v>
      </c>
      <c r="C228" t="s">
        <v>247</v>
      </c>
      <c r="D228" t="s">
        <v>225</v>
      </c>
    </row>
    <row r="229" spans="1:5">
      <c r="A229" t="s">
        <v>639</v>
      </c>
      <c r="B229" t="s">
        <v>627</v>
      </c>
      <c r="C229" t="s">
        <v>247</v>
      </c>
      <c r="D229" t="s">
        <v>225</v>
      </c>
    </row>
    <row r="230" spans="1:5">
      <c r="A230" t="s">
        <v>640</v>
      </c>
      <c r="B230" t="s">
        <v>597</v>
      </c>
      <c r="C230" t="s">
        <v>229</v>
      </c>
      <c r="D230" t="s">
        <v>225</v>
      </c>
    </row>
    <row r="231" spans="1:5">
      <c r="A231" t="s">
        <v>641</v>
      </c>
      <c r="B231" t="s">
        <v>628</v>
      </c>
      <c r="C231" t="s">
        <v>229</v>
      </c>
      <c r="D231" t="s">
        <v>225</v>
      </c>
    </row>
    <row r="232" spans="1:5">
      <c r="A232" t="s">
        <v>642</v>
      </c>
      <c r="B232" t="s">
        <v>625</v>
      </c>
      <c r="C232" t="s">
        <v>224</v>
      </c>
      <c r="D232" t="s">
        <v>225</v>
      </c>
    </row>
    <row r="233" spans="1:5">
      <c r="A233" t="s">
        <v>626</v>
      </c>
      <c r="B233" t="s">
        <v>599</v>
      </c>
      <c r="C233" t="s">
        <v>229</v>
      </c>
      <c r="D233" t="s">
        <v>225</v>
      </c>
    </row>
    <row r="234" spans="1:5">
      <c r="A234" t="s">
        <v>646</v>
      </c>
      <c r="B234" t="s">
        <v>645</v>
      </c>
      <c r="C234" t="s">
        <v>229</v>
      </c>
      <c r="D234" t="s">
        <v>225</v>
      </c>
    </row>
    <row r="235" spans="1:5" ht="18.5">
      <c r="A235" s="269" t="s">
        <v>847</v>
      </c>
      <c r="B235" s="269"/>
      <c r="C235" s="269"/>
      <c r="D235" s="269"/>
      <c r="E235" s="269"/>
    </row>
    <row r="236" spans="1:5" ht="87">
      <c r="A236" t="s">
        <v>850</v>
      </c>
      <c r="B236" t="s">
        <v>848</v>
      </c>
      <c r="C236" t="s">
        <v>247</v>
      </c>
      <c r="D236" t="s">
        <v>225</v>
      </c>
      <c r="E236" s="343" t="s">
        <v>854</v>
      </c>
    </row>
    <row r="237" spans="1:5" ht="87">
      <c r="A237" t="s">
        <v>852</v>
      </c>
      <c r="B237" t="s">
        <v>849</v>
      </c>
      <c r="C237" t="s">
        <v>247</v>
      </c>
      <c r="D237" t="s">
        <v>225</v>
      </c>
      <c r="E237" s="343" t="s">
        <v>854</v>
      </c>
    </row>
    <row r="238" spans="1:5" ht="87">
      <c r="A238" t="s">
        <v>853</v>
      </c>
      <c r="B238" t="s">
        <v>851</v>
      </c>
      <c r="C238" t="s">
        <v>247</v>
      </c>
      <c r="D238" t="s">
        <v>225</v>
      </c>
      <c r="E238" s="343" t="s">
        <v>854</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4.5"/>
  <cols>
    <col min="1" max="1" width="2.7265625" hidden="1" customWidth="1"/>
    <col min="2" max="2" width="2.7265625" customWidth="1"/>
    <col min="3" max="3" width="7.1796875" customWidth="1"/>
    <col min="4" max="6" width="35.7265625" customWidth="1"/>
    <col min="7" max="7" width="13.7265625" customWidth="1"/>
    <col min="8" max="9" width="20.7265625" customWidth="1"/>
    <col min="10" max="11" width="20.7265625" hidden="1" customWidth="1"/>
    <col min="12" max="14" width="20.7265625" customWidth="1"/>
    <col min="15" max="15" width="20.7265625" hidden="1" customWidth="1"/>
    <col min="16" max="17" width="20.7265625" customWidth="1"/>
    <col min="18" max="20" width="20.7265625" hidden="1" customWidth="1"/>
    <col min="21" max="21" width="20.7265625" customWidth="1"/>
    <col min="22" max="23" width="20.7265625" hidden="1" customWidth="1"/>
    <col min="24" max="25" width="20.7265625" customWidth="1"/>
    <col min="26" max="26" width="2.7265625" customWidth="1"/>
    <col min="27" max="27" width="2.7265625" hidden="1" customWidth="1"/>
    <col min="28" max="16383" width="3.81640625" hidden="1"/>
    <col min="16384" max="16384" width="4.8164062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6" t="s">
        <v>122</v>
      </c>
      <c r="D9" s="517" t="s">
        <v>34</v>
      </c>
      <c r="E9" s="435" t="s">
        <v>121</v>
      </c>
      <c r="F9" s="435" t="s">
        <v>118</v>
      </c>
      <c r="G9" s="435" t="s">
        <v>1</v>
      </c>
      <c r="H9" s="435" t="s">
        <v>368</v>
      </c>
      <c r="I9" s="435" t="s">
        <v>3</v>
      </c>
      <c r="J9" s="435" t="s">
        <v>4</v>
      </c>
      <c r="K9" s="435" t="s">
        <v>5</v>
      </c>
      <c r="L9" s="435" t="s">
        <v>6</v>
      </c>
      <c r="M9" s="435" t="s">
        <v>7</v>
      </c>
      <c r="N9" s="435" t="s">
        <v>8</v>
      </c>
      <c r="O9" s="435"/>
      <c r="P9" s="435"/>
      <c r="Q9" s="435"/>
      <c r="R9" s="435" t="s">
        <v>9</v>
      </c>
      <c r="S9" s="517" t="s">
        <v>447</v>
      </c>
      <c r="T9" s="517" t="s">
        <v>116</v>
      </c>
      <c r="U9" s="435" t="s">
        <v>89</v>
      </c>
      <c r="V9" s="435" t="s">
        <v>12</v>
      </c>
      <c r="W9" s="435"/>
      <c r="X9" s="435" t="s">
        <v>14</v>
      </c>
      <c r="Y9" s="435" t="s">
        <v>441</v>
      </c>
    </row>
    <row r="10" spans="3:30" ht="31.5" customHeight="1">
      <c r="C10" s="537"/>
      <c r="D10" s="452"/>
      <c r="E10" s="435"/>
      <c r="F10" s="435"/>
      <c r="G10" s="435"/>
      <c r="H10" s="435"/>
      <c r="I10" s="435"/>
      <c r="J10" s="435"/>
      <c r="K10" s="435"/>
      <c r="L10" s="435"/>
      <c r="M10" s="435"/>
      <c r="N10" s="435" t="s">
        <v>15</v>
      </c>
      <c r="O10" s="435"/>
      <c r="P10" s="435"/>
      <c r="Q10" s="435" t="s">
        <v>16</v>
      </c>
      <c r="R10" s="435"/>
      <c r="S10" s="452"/>
      <c r="T10" s="452"/>
      <c r="U10" s="435"/>
      <c r="V10" s="435"/>
      <c r="W10" s="435"/>
      <c r="X10" s="435"/>
      <c r="Y10" s="435"/>
    </row>
    <row r="11" spans="3:30" ht="78.75" customHeight="1">
      <c r="C11" s="538"/>
      <c r="D11" s="434"/>
      <c r="E11" s="435"/>
      <c r="F11" s="435"/>
      <c r="G11" s="435"/>
      <c r="H11" s="435"/>
      <c r="I11" s="435"/>
      <c r="J11" s="435"/>
      <c r="K11" s="435"/>
      <c r="L11" s="435"/>
      <c r="M11" s="435"/>
      <c r="N11" s="27" t="s">
        <v>17</v>
      </c>
      <c r="O11" s="27" t="s">
        <v>18</v>
      </c>
      <c r="P11" s="27" t="s">
        <v>19</v>
      </c>
      <c r="Q11" s="435"/>
      <c r="R11" s="435"/>
      <c r="S11" s="434"/>
      <c r="T11" s="434"/>
      <c r="U11" s="435"/>
      <c r="V11" s="27" t="s">
        <v>20</v>
      </c>
      <c r="W11" s="27" t="s">
        <v>21</v>
      </c>
      <c r="X11" s="435"/>
      <c r="Y11" s="435"/>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49999999999999"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49999999999999"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BzIhMlhSUllof93UkJh2FpOfuvn+OdwQvFEkQ7AELsynawBJYtNET45zDnOkdlCFaTRmbRGh2ra3Kt+buaRjfg==" saltValue="8gE7FxoIrvB+EMSYJOBkCg==" spinCount="100000"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4.5"/>
  <cols>
    <col min="1" max="2" width="2.7265625" hidden="1" customWidth="1"/>
    <col min="3" max="3" width="2.7265625" customWidth="1"/>
    <col min="4" max="4" width="7.1796875" customWidth="1"/>
    <col min="5" max="5" width="35.7265625" customWidth="1"/>
    <col min="6" max="6" width="13.7265625" customWidth="1"/>
    <col min="7" max="8" width="20.7265625" customWidth="1"/>
    <col min="9" max="10" width="20.7265625" hidden="1" customWidth="1"/>
    <col min="11" max="13" width="20.7265625" customWidth="1"/>
    <col min="14" max="14" width="20.7265625" hidden="1" customWidth="1"/>
    <col min="15" max="16" width="20.7265625" customWidth="1"/>
    <col min="17" max="19" width="20.7265625" hidden="1" customWidth="1"/>
    <col min="20" max="20" width="20.7265625" customWidth="1"/>
    <col min="21" max="22" width="20.7265625" hidden="1" customWidth="1"/>
    <col min="23" max="24" width="20.7265625" customWidth="1"/>
    <col min="25" max="25" width="2.7265625" customWidth="1"/>
    <col min="26" max="26" width="5.1796875" hidden="1" customWidth="1"/>
    <col min="27" max="16383" width="7.54296875" hidden="1"/>
    <col min="16384" max="16384" width="3.8164062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5" customHeight="1">
      <c r="D9" s="517" t="s">
        <v>119</v>
      </c>
      <c r="E9" s="435" t="s">
        <v>118</v>
      </c>
      <c r="F9" s="435" t="s">
        <v>1</v>
      </c>
      <c r="G9" s="435" t="s">
        <v>368</v>
      </c>
      <c r="H9" s="435" t="s">
        <v>3</v>
      </c>
      <c r="I9" s="435" t="s">
        <v>4</v>
      </c>
      <c r="J9" s="435" t="s">
        <v>5</v>
      </c>
      <c r="K9" s="435" t="s">
        <v>6</v>
      </c>
      <c r="L9" s="435" t="s">
        <v>7</v>
      </c>
      <c r="M9" s="435" t="s">
        <v>8</v>
      </c>
      <c r="N9" s="435"/>
      <c r="O9" s="435"/>
      <c r="P9" s="435"/>
      <c r="Q9" s="435" t="s">
        <v>9</v>
      </c>
      <c r="R9" s="517" t="s">
        <v>447</v>
      </c>
      <c r="S9" s="517" t="s">
        <v>116</v>
      </c>
      <c r="T9" s="435" t="s">
        <v>89</v>
      </c>
      <c r="U9" s="435" t="s">
        <v>12</v>
      </c>
      <c r="V9" s="435"/>
      <c r="W9" s="435" t="s">
        <v>14</v>
      </c>
      <c r="X9" s="435" t="s">
        <v>441</v>
      </c>
    </row>
    <row r="10" spans="4:30" ht="31.5" customHeight="1">
      <c r="D10" s="452"/>
      <c r="E10" s="435"/>
      <c r="F10" s="435"/>
      <c r="G10" s="435"/>
      <c r="H10" s="435"/>
      <c r="I10" s="435"/>
      <c r="J10" s="435"/>
      <c r="K10" s="435"/>
      <c r="L10" s="435"/>
      <c r="M10" s="435" t="s">
        <v>15</v>
      </c>
      <c r="N10" s="435"/>
      <c r="O10" s="435"/>
      <c r="P10" s="435" t="s">
        <v>16</v>
      </c>
      <c r="Q10" s="435"/>
      <c r="R10" s="452"/>
      <c r="S10" s="452"/>
      <c r="T10" s="435"/>
      <c r="U10" s="435"/>
      <c r="V10" s="435"/>
      <c r="W10" s="435"/>
      <c r="X10" s="435"/>
    </row>
    <row r="11" spans="4:30" ht="43.5">
      <c r="D11" s="434"/>
      <c r="E11" s="435"/>
      <c r="F11" s="435"/>
      <c r="G11" s="435"/>
      <c r="H11" s="435"/>
      <c r="I11" s="435"/>
      <c r="J11" s="435"/>
      <c r="K11" s="435"/>
      <c r="L11" s="435"/>
      <c r="M11" s="27" t="s">
        <v>17</v>
      </c>
      <c r="N11" s="27" t="s">
        <v>18</v>
      </c>
      <c r="O11" s="27" t="s">
        <v>19</v>
      </c>
      <c r="P11" s="435"/>
      <c r="Q11" s="435"/>
      <c r="R11" s="434"/>
      <c r="S11" s="434"/>
      <c r="T11" s="435"/>
      <c r="U11" s="27" t="s">
        <v>20</v>
      </c>
      <c r="V11" s="27" t="s">
        <v>21</v>
      </c>
      <c r="W11" s="435"/>
      <c r="X11" s="435"/>
    </row>
    <row r="12" spans="4:30" ht="17.25" customHeight="1">
      <c r="D12" s="72" t="s">
        <v>334</v>
      </c>
      <c r="E12" s="60" t="s">
        <v>858</v>
      </c>
      <c r="F12" s="60"/>
      <c r="G12" s="25"/>
      <c r="H12" s="25"/>
      <c r="I12" s="25"/>
      <c r="J12" s="25"/>
      <c r="K12" s="25"/>
      <c r="L12" s="25"/>
      <c r="M12" s="25"/>
      <c r="N12" s="25"/>
      <c r="O12" s="25"/>
      <c r="P12" s="25"/>
      <c r="Q12" s="25"/>
      <c r="R12" s="25"/>
      <c r="S12" s="25"/>
      <c r="T12" s="25"/>
      <c r="U12" s="25"/>
      <c r="V12" s="25"/>
      <c r="W12" s="25"/>
      <c r="X12" s="26"/>
    </row>
    <row r="13" spans="4:30" s="10" customFormat="1" ht="20.149999999999999"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49999999999999"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rjzfsFPIB8ak3FDsJgl8sv1sJE3g8ypXe1Q7Bwual4dQcchmGClJX+AfYx9yC/9iXZZnPajL0rKXNqTAujmh1A==" saltValue="zZHpPtNJded03VQOr6a/rA==" spinCount="100000" sheet="1" objects="1" scenarios="1"/>
  <mergeCells count="19">
    <mergeCell ref="P10:P11"/>
    <mergeCell ref="F9:F11"/>
    <mergeCell ref="G9:G11"/>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4.5"/>
  <cols>
    <col min="1" max="3" width="2.7265625" hidden="1" customWidth="1"/>
    <col min="4" max="4" width="2.7265625" customWidth="1"/>
    <col min="5" max="5" width="7.1796875" customWidth="1"/>
    <col min="6" max="6" width="21" customWidth="1"/>
    <col min="7" max="7" width="22.453125" customWidth="1"/>
    <col min="8" max="8" width="14.54296875" customWidth="1"/>
    <col min="9" max="9" width="30.1796875" style="69" customWidth="1"/>
    <col min="10" max="10" width="2.7265625" customWidth="1"/>
    <col min="11" max="16384" width="9.179687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0" t="s">
        <v>375</v>
      </c>
      <c r="F9" s="441"/>
      <c r="G9" s="441"/>
      <c r="H9" s="441"/>
      <c r="I9" s="442"/>
      <c r="J9" s="17"/>
    </row>
    <row r="10" spans="5:10">
      <c r="E10" s="517" t="s">
        <v>119</v>
      </c>
      <c r="F10" s="517" t="s">
        <v>126</v>
      </c>
      <c r="G10" s="517" t="s">
        <v>127</v>
      </c>
      <c r="H10" s="517" t="s">
        <v>325</v>
      </c>
      <c r="I10" s="517" t="s">
        <v>326</v>
      </c>
      <c r="J10" s="17"/>
    </row>
    <row r="11" spans="5:10">
      <c r="E11" s="539"/>
      <c r="F11" s="452"/>
      <c r="G11" s="452"/>
      <c r="H11" s="452"/>
      <c r="I11" s="452"/>
      <c r="J11" s="17"/>
    </row>
    <row r="12" spans="5:10">
      <c r="E12" s="540"/>
      <c r="F12" s="434"/>
      <c r="G12" s="434"/>
      <c r="H12" s="434"/>
      <c r="I12" s="434"/>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rGgO8A//Lvu77gJ7DsbDyfvuPDTLWU6NnI4L9I4EkUNPcRnKVmuQJvfqh3/PEi1Xzo3VhsuC88W8nls98ratXA==" saltValue="4tIrJvRECQvCraiSOVBD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4.5"/>
  <sheetData>
    <row r="1" spans="2:5">
      <c r="B1" s="297" t="s">
        <v>881</v>
      </c>
      <c r="E1">
        <v>9</v>
      </c>
    </row>
    <row r="2" spans="2:5">
      <c r="B2" s="297" t="s">
        <v>881</v>
      </c>
    </row>
    <row r="3" spans="2:5">
      <c r="B3" s="297" t="s">
        <v>882</v>
      </c>
    </row>
    <row r="4" spans="2:5">
      <c r="B4" s="297" t="s">
        <v>881</v>
      </c>
    </row>
    <row r="5" spans="2:5">
      <c r="B5" s="297" t="s">
        <v>883</v>
      </c>
    </row>
    <row r="6" spans="2:5">
      <c r="B6" s="297" t="s">
        <v>884</v>
      </c>
    </row>
    <row r="7" spans="2:5">
      <c r="B7" s="297" t="s">
        <v>884</v>
      </c>
    </row>
    <row r="8" spans="2:5">
      <c r="B8" s="297" t="s">
        <v>899</v>
      </c>
    </row>
    <row r="9" spans="2:5">
      <c r="B9" s="297" t="s">
        <v>900</v>
      </c>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4.5"/>
  <cols>
    <col min="1" max="2" width="2.7265625" hidden="1" customWidth="1"/>
    <col min="3" max="3" width="2.7265625" customWidth="1"/>
    <col min="4" max="4" width="7.1796875" customWidth="1"/>
    <col min="5" max="5" width="35.7265625" style="63" customWidth="1"/>
    <col min="6" max="6" width="35.7265625" customWidth="1"/>
    <col min="7" max="7" width="17.26953125" customWidth="1"/>
    <col min="8" max="8" width="14.54296875" customWidth="1"/>
    <col min="9" max="9" width="2.7265625" customWidth="1"/>
    <col min="10" max="16384" width="9.1796875" hidden="1"/>
  </cols>
  <sheetData>
    <row r="1" spans="4:9" hidden="1">
      <c r="I1">
        <v>0</v>
      </c>
    </row>
    <row r="2" spans="4:9" hidden="1"/>
    <row r="3" spans="4:9" hidden="1"/>
    <row r="4" spans="4:9" hidden="1"/>
    <row r="5" spans="4:9" hidden="1"/>
    <row r="9" spans="4:9" ht="30" customHeight="1">
      <c r="D9" s="543" t="s">
        <v>370</v>
      </c>
      <c r="E9" s="544"/>
      <c r="F9" s="544"/>
      <c r="G9" s="544"/>
      <c r="H9" s="545"/>
    </row>
    <row r="10" spans="4:9">
      <c r="D10" s="517" t="s">
        <v>119</v>
      </c>
      <c r="E10" s="517" t="s">
        <v>546</v>
      </c>
      <c r="F10" s="517" t="s">
        <v>128</v>
      </c>
      <c r="G10" s="517" t="s">
        <v>129</v>
      </c>
      <c r="H10" s="517" t="s">
        <v>130</v>
      </c>
    </row>
    <row r="11" spans="4:9">
      <c r="D11" s="541"/>
      <c r="E11" s="541"/>
      <c r="F11" s="452"/>
      <c r="G11" s="452"/>
      <c r="H11" s="452"/>
    </row>
    <row r="12" spans="4:9">
      <c r="D12" s="542"/>
      <c r="E12" s="542"/>
      <c r="F12" s="434"/>
      <c r="G12" s="434"/>
      <c r="H12" s="434"/>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4.5"/>
  <cols>
    <col min="1" max="3" width="2.7265625" hidden="1" customWidth="1"/>
    <col min="4" max="4" width="2.7265625" customWidth="1"/>
    <col min="5" max="5" width="7.1796875" style="63" customWidth="1"/>
    <col min="6" max="6" width="33.1796875" customWidth="1"/>
    <col min="7" max="7" width="26.26953125" customWidth="1"/>
    <col min="8" max="8" width="14.54296875" customWidth="1"/>
    <col min="9" max="9" width="22.54296875" customWidth="1"/>
    <col min="10" max="10" width="2.7265625" customWidth="1"/>
    <col min="11" max="16383" width="9.1796875" hidden="1"/>
    <col min="16384" max="16384" width="3.1796875" hidden="1"/>
  </cols>
  <sheetData>
    <row r="1" spans="5:9" hidden="1">
      <c r="I1">
        <v>0</v>
      </c>
    </row>
    <row r="2" spans="5:9" hidden="1"/>
    <row r="3" spans="5:9" hidden="1"/>
    <row r="4" spans="5:9" hidden="1"/>
    <row r="5" spans="5:9" hidden="1"/>
    <row r="9" spans="5:9" ht="30" customHeight="1">
      <c r="E9" s="440" t="s">
        <v>371</v>
      </c>
      <c r="F9" s="441"/>
      <c r="G9" s="441"/>
      <c r="H9" s="441"/>
      <c r="I9" s="83"/>
    </row>
    <row r="10" spans="5:9">
      <c r="E10" s="517" t="s">
        <v>119</v>
      </c>
      <c r="F10" s="517" t="s">
        <v>126</v>
      </c>
      <c r="G10" s="517" t="s">
        <v>127</v>
      </c>
      <c r="H10" s="517" t="s">
        <v>131</v>
      </c>
      <c r="I10" s="546" t="s">
        <v>327</v>
      </c>
    </row>
    <row r="11" spans="5:9">
      <c r="E11" s="541"/>
      <c r="F11" s="452"/>
      <c r="G11" s="452"/>
      <c r="H11" s="452"/>
      <c r="I11" s="547"/>
    </row>
    <row r="12" spans="5:9">
      <c r="E12" s="542"/>
      <c r="F12" s="434"/>
      <c r="G12" s="434"/>
      <c r="H12" s="434"/>
      <c r="I12" s="548"/>
    </row>
    <row r="13" spans="5:9" hidden="1">
      <c r="E13" s="53"/>
      <c r="F13" s="13"/>
      <c r="G13" s="81"/>
      <c r="H13" s="81"/>
      <c r="I13" s="84"/>
    </row>
    <row r="14" spans="5:9" ht="24.75" customHeight="1">
      <c r="E14" s="2"/>
      <c r="F14" s="35"/>
      <c r="G14" s="35"/>
      <c r="H14" s="35"/>
      <c r="I14" s="208" t="s">
        <v>392</v>
      </c>
    </row>
  </sheetData>
  <sheetProtection algorithmName="SHA-512" hashValue="QbaGy7mMWSQ1YA2RkDF0DYnb5a3Rr/P6vL0MhtMPhoFD6QRz9s1rD9PwZ0cjzNH5D9eg4QTkdZHBclrAV8NyXQ==" saltValue="0YlAaEmn6lx9ZVAa6MqHH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Bckup</cp:lastModifiedBy>
  <cp:lastPrinted>2016-09-08T06:44:45Z</cp:lastPrinted>
  <dcterms:created xsi:type="dcterms:W3CDTF">2015-12-16T12:56:50Z</dcterms:created>
  <dcterms:modified xsi:type="dcterms:W3CDTF">2024-07-16T11:50:02Z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